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30E186D0-BEDC-40BF-9784-0583BAC189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UAE!$A$2:$G$35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23" l="1"/>
  <c r="B36" i="23" s="1"/>
  <c r="B45" i="23"/>
  <c r="B44" i="23"/>
  <c r="B43" i="23"/>
  <c r="B41" i="23"/>
  <c r="B40" i="23"/>
  <c r="B42" i="23" s="1"/>
  <c r="B5" i="23"/>
  <c r="B14" i="17"/>
  <c r="B13" i="17"/>
  <c r="B10" i="17"/>
  <c r="B9" i="17"/>
  <c r="B34" i="23" l="1"/>
  <c r="B37" i="23"/>
  <c r="B35" i="23"/>
  <c r="B30" i="23"/>
  <c r="B31" i="23"/>
  <c r="B6" i="23"/>
  <c r="D26" i="23"/>
  <c r="D22" i="23"/>
  <c r="D24" i="23"/>
  <c r="D20" i="23"/>
  <c r="B9" i="11" l="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8" i="19" l="1"/>
  <c r="E30" i="19" l="1"/>
  <c r="E29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7" i="19"/>
  <c r="E26" i="19"/>
  <c r="E24" i="19"/>
  <c r="E18" i="19"/>
  <c r="E17" i="19"/>
  <c r="E16" i="19"/>
  <c r="E15" i="19"/>
  <c r="E14" i="19"/>
  <c r="E25" i="19"/>
  <c r="E23" i="19"/>
  <c r="E22" i="19"/>
  <c r="E21" i="19"/>
  <c r="E13" i="19"/>
  <c r="E12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<sst xmlns="http://schemas.openxmlformats.org/spreadsheetml/2006/main" count="641" uniqueCount="365">
  <si>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</si>
  <si>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</si>
  <si>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</si>
  <si>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</si>
  <si>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</si>
  <si>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</si>
  <si>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</si>
  <si>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</si>
  <si>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</si>
  <si>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</si>
  <si>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</si>
  <si>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</si>
  <si>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</si>
  <si>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</si>
  <si>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</si>
  <si>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</si>
  <si>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</si>
  <si>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</si>
  <si>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</si>
  <si>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</si>
  <si>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</si>
  <si>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</si>
  <si>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</si>
  <si>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</si>
  <si>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</si>
  <si>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</si>
  <si>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</si>
  <si>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</si>
  <si>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</si>
  <si>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</si>
  <si>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</si>
  <si>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</si>
  <si>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</si>
  <si>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</si>
  <si>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</si>
  <si>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</si>
  <si>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</si>
  <si>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</si>
  <si>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</si>
  <si>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</si>
  <si>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</si>
  <si>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</si>
  <si>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</si>
  <si>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</si>
  <si>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</si>
  <si>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</si>
  <si>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</si>
  <si>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</si>
  <si>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</si>
  <si>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</si>
  <si>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</si>
  <si>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</si>
  <si>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</si>
  <si>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</si>
  <si>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</si>
  <si>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</si>
  <si>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</si>
  <si>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</si>
  <si>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</si>
  <si>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</si>
  <si>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</si>
  <si>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</si>
  <si>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</si>
  <si>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</si>
  <si>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</si>
  <si>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</si>
  <si>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</si>
  <si>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</si>
  <si>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</si>
  <si>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</si>
  <si>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</si>
  <si>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</si>
  <si>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</si>
  <si>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</si>
  <si>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</si>
  <si>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</si>
  <si>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</si>
  <si>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</si>
  <si>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</si>
  <si>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</si>
  <si>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</si>
  <si>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</si>
  <si>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</si>
  <si>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</si>
  <si>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</si>
  <si>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</si>
  <si>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</si>
  <si>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</si>
  <si>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</si>
  <si>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</si>
  <si>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</si>
  <si>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</si>
  <si>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</si>
  <si>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</si>
  <si>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</si>
  <si>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</si>
  <si>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</si>
  <si>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</si>
  <si>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</si>
  <si>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</si>
  <si>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</si>
  <si>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</si>
  <si>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</si>
  <si>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</si>
  <si>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</si>
  <si>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</si>
  <si>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</si>
  <si>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</si>
  <si>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</si>
  <si>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</si>
  <si>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</si>
  <si>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</si>
  <si>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</si>
  <si>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</si>
  <si>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</si>
  <si>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</si>
  <si>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</si>
  <si>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</si>
  <si>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</si>
  <si>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</si>
  <si>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</si>
  <si>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</si>
  <si>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</si>
  <si>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</si>
  <si>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</si>
  <si>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</si>
  <si>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</si>
  <si>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</si>
  <si>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</si>
  <si>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</si>
  <si>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</si>
  <si>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</si>
  <si>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</si>
  <si>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</si>
  <si>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</si>
  <si>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</si>
  <si>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</si>
  <si>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</si>
  <si>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</si>
  <si>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</si>
  <si>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</si>
  <si>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</si>
  <si>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</si>
  <si>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</si>
  <si>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</si>
  <si>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</si>
  <si>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</si>
  <si>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</si>
  <si>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</si>
  <si>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</si>
  <si>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</si>
  <si>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</si>
  <si>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</si>
  <si>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</si>
  <si>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</si>
  <si>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</si>
  <si>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</si>
  <si>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</si>
  <si>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</si>
  <si>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</si>
  <si>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</si>
  <si>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</si>
  <si>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</si>
  <si>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</si>
  <si>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</si>
  <si>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</si>
  <si>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</si>
  <si>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</si>
  <si>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</si>
  <si>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</si>
  <si>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</si>
  <si>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</si>
  <si>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</si>
  <si>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</si>
  <si>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</si>
  <si>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</si>
  <si>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</si>
  <si>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</si>
  <si>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</si>
  <si>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</si>
  <si>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</si>
  <si>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</si>
  <si>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</si>
  <si>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</si>
  <si>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</si>
  <si>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</si>
  <si>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University Degree Certificate</t>
  </si>
  <si>
    <t>FCO ONLY required for educational Certificates</t>
  </si>
  <si>
    <t>See tab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</si>
  <si>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</si>
  <si>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</si>
  <si>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</si>
  <si>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</si>
  <si>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</si>
  <si>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</si>
  <si>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</si>
  <si>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</si>
  <si>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</si>
  <si>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</si>
  <si>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</si>
  <si>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</si>
  <si>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(If any of the above is accompanied by an Agency Agreement the fee will be £33)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</si>
  <si>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</si>
  <si>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</si>
  <si>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</si>
  <si>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</si>
  <si>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</si>
  <si>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</si>
  <si>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</si>
  <si>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</si>
  <si>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</si>
  <si>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</si>
  <si>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</si>
  <si>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</si>
  <si>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</si>
  <si>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</si>
  <si>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</si>
  <si>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</si>
  <si>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</si>
  <si>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</si>
  <si>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</si>
  <si>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</si>
  <si>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</si>
  <si>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</si>
  <si>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</si>
  <si>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</si>
  <si>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</si>
  <si>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</si>
  <si>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</si>
  <si>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</si>
  <si>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</si>
  <si>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</si>
  <si>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</si>
  <si>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</si>
  <si>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</si>
  <si>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</si>
  <si>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</si>
  <si>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</si>
  <si>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</si>
  <si>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</si>
  <si>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</si>
  <si>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</si>
  <si>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</si>
  <si>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</si>
  <si>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</si>
  <si>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</si>
  <si>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</si>
  <si>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</si>
  <si>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and cc: s.hussaim@abcc.org.uk  to get quote</t>
    </r>
  </si>
  <si>
    <t>translation fee depend on texts on the document, check the fees by emailing scanned copy to ABCC Saleh Hasaballa : saleh@abcc.org.uk and copy to: s.hussaim@abcc.org.uk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</si>
  <si>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</si>
  <si>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</si>
  <si>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</si>
  <si>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</si>
  <si>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</si>
  <si>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</si>
  <si>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</si>
  <si>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</si>
  <si>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</si>
  <si>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</si>
  <si>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</si>
  <si>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</si>
  <si>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</si>
  <si>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</si>
  <si>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</si>
  <si>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</si>
  <si>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</si>
  <si>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</si>
  <si>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</si>
  <si>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</si>
  <si>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</si>
  <si>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</si>
  <si>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</si>
  <si>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</si>
  <si>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</si>
  <si>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</si>
  <si>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</si>
  <si>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</si>
  <si>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</si>
  <si>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</si>
  <si>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</si>
  <si>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</si>
  <si>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</si>
  <si>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</si>
  <si>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Fees (£)40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</si>
  <si>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</si>
  <si>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</si>
  <si>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</si>
  <si>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</si>
  <si>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</si>
  <si>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</si>
  <si>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</si>
  <si>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</si>
  <si>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</si>
  <si>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</si>
  <si>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</si>
  <si>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</si>
  <si>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</si>
  <si>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</si>
  <si>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</si>
  <si>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</si>
  <si>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</si>
  <si>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</si>
  <si>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</si>
  <si>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</si>
  <si>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</si>
  <si>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</si>
  <si>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</si>
  <si>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</si>
  <si>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</si>
  <si>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</si>
  <si>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</si>
  <si>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</si>
  <si>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</si>
  <si>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</si>
  <si>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</si>
  <si>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</si>
  <si>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</si>
  <si>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</si>
  <si>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</si>
  <si>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</si>
  <si>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</si>
  <si>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</si>
  <si>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</si>
  <si>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</si>
  <si>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</si>
  <si>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£47.70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</si>
  <si>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*FCO required for all Ods</t>
  </si>
  <si>
    <t>Other Documents</t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</si>
  <si>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266,668.00</t>
    </r>
    <r>
      <rPr>
        <b/>
        <sz val="12"/>
        <color theme="1"/>
        <rFont val="Calibri"/>
        <family val="2"/>
        <scheme val="minor"/>
      </rPr>
      <t>)</t>
    </r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</si>
  <si>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</si>
  <si>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£232,559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</si>
  <si>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3.75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</si>
  <si>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</si>
  <si>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4.30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</si>
  <si>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</si>
  <si>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</si>
  <si>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</si>
  <si>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£57.60 + £57.60 =</t>
  </si>
  <si>
    <r>
      <t xml:space="preserve">Certification fee (as calculated above) + (Embassy fee for Certificate) + (Embassy Fee for Invoice (refer to Oman tab)) = £115.20 + £60.00 + £210.00 = </t>
    </r>
    <r>
      <rPr>
        <b/>
        <sz val="12"/>
        <color theme="8" tint="-0.499984740745262"/>
        <rFont val="Calibri"/>
        <family val="2"/>
        <scheme val="minor"/>
      </rPr>
      <t>£385.20</t>
    </r>
  </si>
  <si>
    <t>As STR1 is ticked for Oman, customer can apply for express service: Certification £115.20 + Express Fee £48.60 are payable to LCCI. £210.00 is payable to Embassy directly</t>
  </si>
  <si>
    <r>
      <t xml:space="preserve">Minimum requirement = SET. Certification only is not allowed. Legalisation is mandatory as only STR 2 ticked. STR 1 Fee = £57.60 + £57.60, STR 2 Fee = £45 + £30 = </t>
    </r>
    <r>
      <rPr>
        <b/>
        <u/>
        <sz val="12"/>
        <color theme="8" tint="-0.499984740745262"/>
        <rFont val="Calibri"/>
        <family val="2"/>
        <scheme val="minor"/>
      </rPr>
      <t>£190.20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</si>
  <si>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t>Handling fee £26.70 per BATCH (£22.25 + VAT) is payable in addition to translation fees. (JAN 2024 Price)</t>
  </si>
  <si>
    <t>* Please note that there are currently no Embassy Services available for Djibouti, Mauritania, Somalia and Syria, no FCO Premium service since 2024.</t>
  </si>
  <si>
    <t>Packing List (FCO required)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</si>
  <si>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</si>
  <si>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</si>
  <si>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</si>
  <si>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</si>
  <si>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</si>
  <si>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</si>
  <si>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</si>
  <si>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</si>
  <si>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</si>
  <si>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</si>
  <si>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</si>
  <si>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</si>
  <si>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</si>
  <si>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</si>
  <si>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</si>
  <si>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r>
      <t>CO + INV certification only, legalisation by consignee in UAE. 
Embassy copy on Ods, Summary Invoices not accepted</t>
    </r>
    <r>
      <rPr>
        <b/>
        <sz val="10"/>
        <color theme="1"/>
        <rFont val="Calibri"/>
        <family val="2"/>
        <scheme val="minor"/>
      </rPr>
      <t xml:space="preserve"> 
(All £500 ODs require FCO)</t>
    </r>
  </si>
  <si>
    <t>Certificate of Origin + Invoice ST1 Certification only</t>
  </si>
  <si>
    <t>https://edas.mofa.gov.ae/regnv2/#/</t>
  </si>
  <si>
    <t>companies registered in the UAE must register using the following link:</t>
  </si>
  <si>
    <t>Circular 1019 16/10/2024: implemented eDAS platform 2.0 allows only the consignee in UAE to upload documents for legalisation,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</si>
</sst>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0" fontId="7" fillId="0" borderId="0" xfId="0" applyFont="1" applyAlignment="1">
      <alignment vertical="center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0" fillId="0" borderId="36" xfId="0" applyNumberForma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3" borderId="39" xfId="0" applyFont="1" applyFill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1" fillId="0" borderId="44" xfId="0" applyNumberFormat="1" applyFont="1" applyBorder="1" applyAlignment="1">
      <alignment horizontal="left"/>
    </xf>
    <xf numFmtId="164" fontId="1" fillId="0" borderId="45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6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6" fontId="1" fillId="0" borderId="32" xfId="0" applyNumberFormat="1" applyFont="1" applyBorder="1" applyAlignment="1">
      <alignment horizontal="left"/>
    </xf>
    <xf numFmtId="6" fontId="1" fillId="0" borderId="41" xfId="0" applyNumberFormat="1" applyFont="1" applyBorder="1" applyAlignment="1">
      <alignment horizontal="left"/>
    </xf>
    <xf numFmtId="0" fontId="10" fillId="0" borderId="39" xfId="0" applyFont="1" applyBorder="1" applyAlignment="1">
      <alignment vertical="center"/>
    </xf>
    <xf numFmtId="6" fontId="0" fillId="0" borderId="42" xfId="0" applyNumberFormat="1" applyBorder="1" applyAlignment="1">
      <alignment horizontal="left"/>
    </xf>
    <xf numFmtId="6" fontId="0" fillId="0" borderId="41" xfId="0" applyNumberForma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7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8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45" xfId="0" applyNumberFormat="1" applyFont="1" applyBorder="1" applyAlignment="1">
      <alignment horizontal="center" vertical="center"/>
    </xf>
    <xf numFmtId="6" fontId="5" fillId="0" borderId="50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0" fillId="0" borderId="29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3" borderId="0" xfId="3" applyFill="1"/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zoomScaleNormal="100" workbookViewId="0">
      <selection activeCell="B2" sqref="B2:B3"/>
    </sheetView>
  </sheetViews>
  <sheetFormatPr defaultRowHeight="15" x14ac:dyDescent="0.25"/>
  <cols>
    <col min="1" max="1" width="3.140625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.140625" customWidth="1"/>
    <col min="7" max="10" width="10.7109375" customWidth="1"/>
    <col min="11" max="11" width="11.140625" customWidth="1"/>
    <col min="12" max="12" width="10.7109375" customWidth="1"/>
    <col min="13" max="13" width="50.425781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210" t="s">
        <v>183</v>
      </c>
      <c r="C2" s="195" t="s">
        <v>18</v>
      </c>
      <c r="D2" s="213"/>
      <c r="E2" s="214" t="s">
        <v>184</v>
      </c>
      <c r="F2" s="195" t="s">
        <v>19</v>
      </c>
      <c r="G2" s="196"/>
      <c r="H2" s="213" t="s">
        <v>22</v>
      </c>
      <c r="I2" s="213"/>
      <c r="J2" s="195" t="s">
        <v>23</v>
      </c>
      <c r="K2" s="196"/>
      <c r="L2" s="197" t="s">
        <v>24</v>
      </c>
      <c r="M2" s="198"/>
      <c r="N2" s="209" t="s">
        <v>219</v>
      </c>
      <c r="O2" s="201" t="s">
        <v>25</v>
      </c>
    </row>
    <row r="3" spans="2:15" ht="26.25" customHeight="1" thickBot="1" x14ac:dyDescent="0.3">
      <c r="B3" s="211"/>
      <c r="C3" s="3">
        <v>1</v>
      </c>
      <c r="D3" s="4">
        <v>2</v>
      </c>
      <c r="E3" s="215"/>
      <c r="F3" s="92" t="s">
        <v>20</v>
      </c>
      <c r="G3" s="93" t="s">
        <v>21</v>
      </c>
      <c r="H3" s="90" t="s">
        <v>20</v>
      </c>
      <c r="I3" s="90" t="s">
        <v>21</v>
      </c>
      <c r="J3" s="92" t="s">
        <v>20</v>
      </c>
      <c r="K3" s="93" t="s">
        <v>21</v>
      </c>
      <c r="L3" s="199"/>
      <c r="M3" s="200"/>
      <c r="N3" s="202"/>
      <c r="O3" s="202"/>
    </row>
    <row r="4" spans="2:15" ht="45" customHeight="1" x14ac:dyDescent="0.25">
      <c r="B4" s="25" t="s">
        <v>0</v>
      </c>
      <c r="C4" s="31" t="s">
        <v>28</v>
      </c>
      <c r="D4" s="32" t="s">
        <v>28</v>
      </c>
      <c r="E4" s="89" t="s">
        <v>26</v>
      </c>
      <c r="F4" s="38">
        <v>60</v>
      </c>
      <c r="G4" s="39">
        <v>5</v>
      </c>
      <c r="H4" s="91" t="s">
        <v>178</v>
      </c>
      <c r="I4" s="95">
        <v>5</v>
      </c>
      <c r="J4" s="38">
        <v>60</v>
      </c>
      <c r="K4" s="39">
        <v>5</v>
      </c>
      <c r="L4" s="278" t="s">
        <v>224</v>
      </c>
      <c r="M4" s="279"/>
      <c r="N4" s="21" t="s">
        <v>31</v>
      </c>
      <c r="O4" s="122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70" t="s">
        <v>242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40</v>
      </c>
      <c r="K5" s="16">
        <v>40</v>
      </c>
      <c r="L5" s="276" t="s">
        <v>349</v>
      </c>
      <c r="M5" s="277"/>
      <c r="N5" s="22" t="s">
        <v>31</v>
      </c>
      <c r="O5" s="123" t="s">
        <v>30</v>
      </c>
    </row>
    <row r="6" spans="2:15" ht="134.44999999999999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03" t="s">
        <v>244</v>
      </c>
      <c r="M6" s="203"/>
      <c r="N6" s="22" t="s">
        <v>31</v>
      </c>
      <c r="O6" s="123" t="s">
        <v>30</v>
      </c>
    </row>
    <row r="7" spans="2:15" ht="40.5" customHeight="1" x14ac:dyDescent="0.25">
      <c r="B7" s="26" t="s">
        <v>49</v>
      </c>
      <c r="C7" s="33" t="s">
        <v>28</v>
      </c>
      <c r="D7" s="87" t="s">
        <v>32</v>
      </c>
      <c r="E7" s="99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94"/>
      <c r="M7" s="194"/>
      <c r="N7" s="5" t="s">
        <v>152</v>
      </c>
      <c r="O7" s="123" t="s">
        <v>30</v>
      </c>
    </row>
    <row r="8" spans="2:15" ht="43.5" customHeight="1" x14ac:dyDescent="0.25">
      <c r="B8" s="26" t="s">
        <v>3</v>
      </c>
      <c r="C8" s="33" t="s">
        <v>28</v>
      </c>
      <c r="D8" s="161" t="s">
        <v>28</v>
      </c>
      <c r="E8" s="17" t="s">
        <v>26</v>
      </c>
      <c r="F8" s="162">
        <v>42.8</v>
      </c>
      <c r="G8" s="163">
        <v>42.8</v>
      </c>
      <c r="H8" s="164">
        <v>42.8</v>
      </c>
      <c r="I8" s="165">
        <v>42.8</v>
      </c>
      <c r="J8" s="166">
        <v>42.8</v>
      </c>
      <c r="K8" s="167">
        <v>42.8</v>
      </c>
      <c r="L8" s="194" t="s">
        <v>294</v>
      </c>
      <c r="M8" s="194"/>
      <c r="N8" s="22" t="s">
        <v>31</v>
      </c>
      <c r="O8" s="123" t="s">
        <v>30</v>
      </c>
    </row>
    <row r="9" spans="2:15" ht="42.75" customHeight="1" x14ac:dyDescent="0.25">
      <c r="B9" s="26" t="s">
        <v>4</v>
      </c>
      <c r="C9" s="72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8" t="s">
        <v>27</v>
      </c>
      <c r="K9" s="14" t="s">
        <v>27</v>
      </c>
      <c r="L9" s="194" t="s">
        <v>187</v>
      </c>
      <c r="M9" s="194"/>
      <c r="N9" s="73" t="s">
        <v>30</v>
      </c>
      <c r="O9" s="123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94" t="s">
        <v>289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204" t="s">
        <v>225</v>
      </c>
      <c r="M10" s="194"/>
      <c r="N10" s="22" t="s">
        <v>31</v>
      </c>
      <c r="O10" s="123" t="s">
        <v>30</v>
      </c>
    </row>
    <row r="11" spans="2:15" ht="60" customHeight="1" x14ac:dyDescent="0.25">
      <c r="B11" s="26" t="s">
        <v>6</v>
      </c>
      <c r="C11" s="33" t="s">
        <v>28</v>
      </c>
      <c r="D11" s="34" t="s">
        <v>28</v>
      </c>
      <c r="E11" s="99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4" t="s">
        <v>318</v>
      </c>
      <c r="M11" s="194"/>
      <c r="N11" s="22" t="s">
        <v>31</v>
      </c>
      <c r="O11" s="123" t="s">
        <v>31</v>
      </c>
    </row>
    <row r="12" spans="2:15" ht="36.950000000000003" customHeight="1" x14ac:dyDescent="0.25">
      <c r="B12" s="26" t="s">
        <v>7</v>
      </c>
      <c r="C12" s="33" t="s">
        <v>28</v>
      </c>
      <c r="D12" s="87" t="s">
        <v>32</v>
      </c>
      <c r="E12" s="99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94"/>
      <c r="M12" s="194"/>
      <c r="N12" s="5" t="s">
        <v>152</v>
      </c>
      <c r="O12" s="123" t="s">
        <v>30</v>
      </c>
    </row>
    <row r="13" spans="2:15" ht="27" customHeight="1" x14ac:dyDescent="0.25">
      <c r="B13" s="26" t="s">
        <v>8</v>
      </c>
      <c r="C13" s="33" t="s">
        <v>28</v>
      </c>
      <c r="D13" s="150" t="s">
        <v>241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212" t="s">
        <v>223</v>
      </c>
      <c r="M13" s="194"/>
      <c r="N13" s="22" t="s">
        <v>31</v>
      </c>
      <c r="O13" s="123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94" t="s">
        <v>179</v>
      </c>
      <c r="M14" s="194"/>
      <c r="N14" s="22" t="s">
        <v>31</v>
      </c>
      <c r="O14" s="123" t="s">
        <v>30</v>
      </c>
    </row>
    <row r="15" spans="2:15" ht="22.5" customHeight="1" x14ac:dyDescent="0.25">
      <c r="B15" s="26" t="s">
        <v>10</v>
      </c>
      <c r="C15" s="72"/>
      <c r="D15" s="161" t="s">
        <v>28</v>
      </c>
      <c r="E15" s="17" t="s">
        <v>26</v>
      </c>
      <c r="F15" s="12">
        <v>35</v>
      </c>
      <c r="G15" s="13">
        <v>35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94" t="s">
        <v>33</v>
      </c>
      <c r="M15" s="194"/>
      <c r="N15" s="73" t="s">
        <v>30</v>
      </c>
      <c r="O15" s="123" t="s">
        <v>30</v>
      </c>
    </row>
    <row r="16" spans="2:15" ht="37.5" customHeight="1" x14ac:dyDescent="0.25">
      <c r="B16" s="26" t="s">
        <v>11</v>
      </c>
      <c r="C16" s="33" t="s">
        <v>28</v>
      </c>
      <c r="D16" s="150" t="s">
        <v>241</v>
      </c>
      <c r="E16" s="17" t="s">
        <v>26</v>
      </c>
      <c r="F16" s="124" t="s">
        <v>146</v>
      </c>
      <c r="G16" s="126" t="s">
        <v>146</v>
      </c>
      <c r="H16" s="88" t="s">
        <v>146</v>
      </c>
      <c r="I16" s="14" t="s">
        <v>146</v>
      </c>
      <c r="J16" s="160" t="s">
        <v>146</v>
      </c>
      <c r="K16" s="159" t="s">
        <v>146</v>
      </c>
      <c r="L16" s="212" t="s">
        <v>223</v>
      </c>
      <c r="M16" s="194"/>
      <c r="N16" s="22" t="s">
        <v>31</v>
      </c>
      <c r="O16" s="123" t="s">
        <v>30</v>
      </c>
    </row>
    <row r="17" spans="2:15" ht="39" customHeight="1" x14ac:dyDescent="0.25">
      <c r="B17" s="26" t="s">
        <v>12</v>
      </c>
      <c r="C17" s="33" t="s">
        <v>28</v>
      </c>
      <c r="D17" s="87" t="s">
        <v>32</v>
      </c>
      <c r="E17" s="99" t="s">
        <v>182</v>
      </c>
      <c r="F17" s="12">
        <v>10</v>
      </c>
      <c r="G17" s="13">
        <v>10</v>
      </c>
      <c r="H17" s="6">
        <v>10</v>
      </c>
      <c r="I17" s="7">
        <v>10</v>
      </c>
      <c r="J17" s="177">
        <v>10</v>
      </c>
      <c r="K17" s="178">
        <v>10</v>
      </c>
      <c r="L17" s="194"/>
      <c r="M17" s="194"/>
      <c r="N17" s="5" t="s">
        <v>152</v>
      </c>
      <c r="O17" s="123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4" t="s">
        <v>192</v>
      </c>
      <c r="M18" s="194"/>
      <c r="N18" s="22" t="s">
        <v>31</v>
      </c>
      <c r="O18" s="123" t="s">
        <v>30</v>
      </c>
    </row>
    <row r="19" spans="2:15" ht="22.5" customHeight="1" x14ac:dyDescent="0.25">
      <c r="B19" s="26" t="s">
        <v>14</v>
      </c>
      <c r="C19" s="33" t="s">
        <v>28</v>
      </c>
      <c r="D19" s="87" t="s">
        <v>32</v>
      </c>
      <c r="E19" s="17" t="s">
        <v>26</v>
      </c>
      <c r="F19" s="12"/>
      <c r="G19" s="13"/>
      <c r="H19" s="10"/>
      <c r="I19" s="11"/>
      <c r="J19" s="179"/>
      <c r="K19" s="180"/>
      <c r="L19" s="194"/>
      <c r="M19" s="194"/>
      <c r="N19" s="5" t="s">
        <v>152</v>
      </c>
      <c r="O19" s="123" t="s">
        <v>30</v>
      </c>
    </row>
    <row r="20" spans="2:15" ht="22.5" customHeight="1" x14ac:dyDescent="0.25">
      <c r="B20" s="26" t="s">
        <v>15</v>
      </c>
      <c r="C20" s="33" t="s">
        <v>28</v>
      </c>
      <c r="D20" s="161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4" t="s">
        <v>29</v>
      </c>
      <c r="M20" s="194"/>
      <c r="N20" s="22" t="s">
        <v>31</v>
      </c>
      <c r="O20" s="123" t="s">
        <v>30</v>
      </c>
    </row>
    <row r="21" spans="2:15" ht="38.25" customHeight="1" x14ac:dyDescent="0.25">
      <c r="B21" s="26" t="s">
        <v>16</v>
      </c>
      <c r="C21" s="33" t="s">
        <v>28</v>
      </c>
      <c r="D21" s="161" t="s">
        <v>28</v>
      </c>
      <c r="E21" s="170" t="s">
        <v>242</v>
      </c>
      <c r="F21" s="103">
        <v>37.5</v>
      </c>
      <c r="G21" s="104">
        <v>37.5</v>
      </c>
      <c r="H21" s="10">
        <v>37.5</v>
      </c>
      <c r="I21" s="105">
        <v>37.5</v>
      </c>
      <c r="J21" s="207" t="s">
        <v>188</v>
      </c>
      <c r="K21" s="208"/>
      <c r="L21" s="204" t="s">
        <v>360</v>
      </c>
      <c r="M21" s="204"/>
      <c r="N21" s="73" t="s">
        <v>30</v>
      </c>
      <c r="O21" s="123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05" t="s">
        <v>217</v>
      </c>
      <c r="M22" s="206"/>
      <c r="N22" s="96" t="s">
        <v>31</v>
      </c>
      <c r="O22" s="123" t="s">
        <v>30</v>
      </c>
    </row>
    <row r="23" spans="2:15" ht="22.5" customHeight="1" thickBot="1" x14ac:dyDescent="0.3">
      <c r="B23" s="27" t="s">
        <v>181</v>
      </c>
      <c r="C23" s="35" t="s">
        <v>28</v>
      </c>
      <c r="D23" s="172" t="s">
        <v>28</v>
      </c>
      <c r="E23" s="98" t="s">
        <v>26</v>
      </c>
      <c r="F23" s="173">
        <v>120</v>
      </c>
      <c r="G23" s="174">
        <v>120</v>
      </c>
      <c r="H23" s="175">
        <v>120</v>
      </c>
      <c r="I23" s="176">
        <v>120</v>
      </c>
      <c r="J23" s="173">
        <v>120</v>
      </c>
      <c r="K23" s="174">
        <v>120</v>
      </c>
      <c r="L23" s="190" t="s">
        <v>192</v>
      </c>
      <c r="M23" s="191"/>
      <c r="N23" s="97" t="s">
        <v>152</v>
      </c>
      <c r="O23" s="181" t="s">
        <v>30</v>
      </c>
    </row>
    <row r="24" spans="2:15" ht="33.75" customHeight="1" x14ac:dyDescent="0.25">
      <c r="E24" s="19"/>
    </row>
    <row r="25" spans="2:15" ht="15.75" x14ac:dyDescent="0.25">
      <c r="B25" s="80" t="s">
        <v>163</v>
      </c>
      <c r="C25" s="81"/>
      <c r="D25" s="81"/>
      <c r="E25" s="82"/>
      <c r="F25" s="20"/>
      <c r="G25" s="24"/>
      <c r="H25" s="24"/>
      <c r="K25" s="24"/>
    </row>
    <row r="26" spans="2:15" ht="15.75" customHeight="1" x14ac:dyDescent="0.25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246</v>
      </c>
      <c r="C27" s="152">
        <v>57.6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37</v>
      </c>
      <c r="C28" s="152">
        <v>9.6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74" t="s">
        <v>245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83" t="s">
        <v>164</v>
      </c>
      <c r="C32" s="84"/>
      <c r="D32" s="84"/>
      <c r="E32" s="84"/>
      <c r="F32" s="24"/>
      <c r="G32" s="24"/>
      <c r="H32" s="24"/>
      <c r="I32" s="24"/>
      <c r="K32" s="24"/>
    </row>
    <row r="33" spans="2:14" ht="15.75" customHeight="1" x14ac:dyDescent="0.25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337</v>
      </c>
      <c r="C36" s="24"/>
      <c r="D36" s="24"/>
      <c r="E36" s="24"/>
    </row>
    <row r="37" spans="2:14" ht="15.75" customHeight="1" x14ac:dyDescent="0.25">
      <c r="B37" s="24" t="s">
        <v>343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153</v>
      </c>
      <c r="C39" s="24"/>
      <c r="D39" s="24"/>
      <c r="E39" s="24"/>
    </row>
    <row r="40" spans="2:14" ht="15.75" customHeight="1" x14ac:dyDescent="0.25">
      <c r="B40" s="158" t="s">
        <v>326</v>
      </c>
      <c r="C40" s="24"/>
      <c r="D40" s="24"/>
      <c r="E40" s="24"/>
    </row>
    <row r="41" spans="2:14" ht="15.75" customHeight="1" x14ac:dyDescent="0.25">
      <c r="B41" s="30" t="s">
        <v>156</v>
      </c>
      <c r="C41" s="24"/>
      <c r="D41" s="24"/>
      <c r="E41" s="24"/>
    </row>
    <row r="42" spans="2:14" ht="15.75" customHeight="1" x14ac:dyDescent="0.25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157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158</v>
      </c>
      <c r="C46" s="24"/>
      <c r="D46" s="24"/>
      <c r="E46" s="24"/>
    </row>
    <row r="47" spans="2:14" ht="15.75" customHeight="1" x14ac:dyDescent="0.25">
      <c r="B47" s="23" t="s">
        <v>159</v>
      </c>
      <c r="C47" s="24"/>
      <c r="D47" s="24"/>
      <c r="E47" s="24"/>
    </row>
    <row r="48" spans="2:14" ht="15.75" x14ac:dyDescent="0.25">
      <c r="B48" s="24" t="s">
        <v>160</v>
      </c>
      <c r="C48" s="24"/>
      <c r="D48" s="184">
        <v>38.4</v>
      </c>
      <c r="E48" s="24"/>
    </row>
    <row r="49" spans="2:15" ht="15.75" x14ac:dyDescent="0.25">
      <c r="B49" s="24" t="s">
        <v>161</v>
      </c>
      <c r="C49" s="24"/>
      <c r="D49" s="185" t="s">
        <v>316</v>
      </c>
      <c r="E49" s="24"/>
    </row>
    <row r="50" spans="2:15" ht="15.75" x14ac:dyDescent="0.25">
      <c r="B50" s="24" t="s">
        <v>162</v>
      </c>
      <c r="C50" s="24"/>
      <c r="D50" s="109" t="s">
        <v>248</v>
      </c>
      <c r="E50" s="24"/>
    </row>
    <row r="51" spans="2:15" ht="15.75" x14ac:dyDescent="0.25">
      <c r="B51" s="153" t="s">
        <v>342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167</v>
      </c>
      <c r="C53" s="24"/>
      <c r="D53" s="24"/>
      <c r="E53" s="24"/>
    </row>
    <row r="54" spans="2:15" ht="15.75" customHeight="1" x14ac:dyDescent="0.25">
      <c r="B54" s="30" t="s">
        <v>263</v>
      </c>
      <c r="C54" s="24"/>
      <c r="D54" s="24"/>
      <c r="E54" s="24"/>
    </row>
    <row r="55" spans="2:15" ht="15.75" customHeight="1" x14ac:dyDescent="0.25">
      <c r="B55" s="30" t="s">
        <v>264</v>
      </c>
      <c r="C55" s="24"/>
      <c r="D55" s="24"/>
      <c r="E55" s="24"/>
    </row>
    <row r="56" spans="2:15" ht="15.75" customHeight="1" x14ac:dyDescent="0.25">
      <c r="B56" s="30" t="s">
        <v>265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5" t="s">
        <v>169</v>
      </c>
      <c r="C58" s="82"/>
      <c r="D58" s="24"/>
      <c r="E58" s="155" t="s">
        <v>170</v>
      </c>
      <c r="F58" s="156" t="s">
        <v>168</v>
      </c>
      <c r="G58" s="192" t="s">
        <v>338</v>
      </c>
      <c r="H58" s="192"/>
      <c r="I58" s="154">
        <v>115.2</v>
      </c>
      <c r="J58" s="79"/>
      <c r="K58" s="78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6" t="s">
        <v>172</v>
      </c>
      <c r="C60" s="84"/>
      <c r="D60" s="24"/>
      <c r="E60" s="193" t="s">
        <v>339</v>
      </c>
      <c r="F60" s="193"/>
      <c r="G60" s="193"/>
      <c r="H60" s="193"/>
      <c r="I60" s="193"/>
      <c r="J60" s="193"/>
      <c r="K60" s="193"/>
      <c r="L60" s="193"/>
      <c r="M60" s="193"/>
      <c r="N60" s="193"/>
      <c r="O60" s="193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174</v>
      </c>
      <c r="C62" s="24"/>
      <c r="D62" s="24"/>
      <c r="E62" s="157" t="s">
        <v>340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175</v>
      </c>
      <c r="C64" s="24"/>
      <c r="D64" s="24"/>
      <c r="E64" s="24"/>
    </row>
    <row r="65" spans="2:5" ht="15.75" customHeight="1" x14ac:dyDescent="0.25">
      <c r="B65" s="30" t="s">
        <v>176</v>
      </c>
      <c r="C65" s="24"/>
      <c r="D65" s="24"/>
      <c r="E65" s="24"/>
    </row>
    <row r="66" spans="2:5" ht="15.75" customHeight="1" x14ac:dyDescent="0.25">
      <c r="B66" s="158" t="s">
        <v>341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Cd0ClHVd3Y8Wvm83VMDVTNTJDXAb3cFTSDw3gd91Iw2wfsdYu7irFl8qB5dgkN/eFbt8meEcBwPqnnN5WYEEjw==" saltValue="KAnzxiHOw6tfgpraBTCjsw==" spinCount="100000" sheet="1" objects="1" scenarios="1"/>
  <mergeCells count="32"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J21:K21"/>
    <mergeCell ref="N2:N3"/>
    <mergeCell ref="L15:M15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48" t="str">
        <f>'Summary Chart'!F13</f>
        <v>N/A</v>
      </c>
    </row>
    <row r="6" spans="1:4" x14ac:dyDescent="0.25">
      <c r="A6" t="s">
        <v>37</v>
      </c>
      <c r="B6" s="48" t="str">
        <f>'Summary Chart'!G13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48" t="str">
        <f>'Summary Chart'!H13</f>
        <v>N/A</v>
      </c>
    </row>
    <row r="10" spans="1:4" x14ac:dyDescent="0.25">
      <c r="A10" t="s">
        <v>37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Chart'!J13</f>
        <v>N/A</v>
      </c>
    </row>
    <row r="14" spans="1:4" x14ac:dyDescent="0.25">
      <c r="A14" t="s">
        <v>37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298</v>
      </c>
    </row>
    <row r="20" spans="1:1" x14ac:dyDescent="0.25">
      <c r="A20" s="2" t="s">
        <v>222</v>
      </c>
    </row>
    <row r="21" spans="1:1" x14ac:dyDescent="0.25">
      <c r="A21" s="125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topLeftCell="A9" workbookViewId="0">
      <selection activeCell="F19" sqref="F19"/>
    </sheetView>
  </sheetViews>
  <sheetFormatPr defaultRowHeight="15" x14ac:dyDescent="0.25"/>
  <cols>
    <col min="1" max="1" width="48.42578125" customWidth="1"/>
    <col min="2" max="3" width="17.7109375" customWidth="1"/>
  </cols>
  <sheetData>
    <row r="2" spans="1:4" ht="23.25" x14ac:dyDescent="0.35">
      <c r="A2" s="37" t="s">
        <v>70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v>60</v>
      </c>
      <c r="C5" s="36"/>
    </row>
    <row r="6" spans="1:4" x14ac:dyDescent="0.25">
      <c r="A6" t="s">
        <v>37</v>
      </c>
      <c r="B6" s="36">
        <v>30</v>
      </c>
      <c r="C6" s="36"/>
      <c r="D6" s="36"/>
    </row>
    <row r="8" spans="1:4" x14ac:dyDescent="0.25">
      <c r="A8" s="46" t="s">
        <v>197</v>
      </c>
      <c r="B8" t="s">
        <v>38</v>
      </c>
      <c r="C8" t="s">
        <v>37</v>
      </c>
    </row>
    <row r="9" spans="1:4" x14ac:dyDescent="0.25">
      <c r="A9" t="s">
        <v>193</v>
      </c>
      <c r="B9" s="36">
        <v>150</v>
      </c>
      <c r="C9" s="36">
        <v>75</v>
      </c>
    </row>
    <row r="10" spans="1:4" x14ac:dyDescent="0.25">
      <c r="A10" t="s">
        <v>194</v>
      </c>
      <c r="B10" s="36">
        <v>210</v>
      </c>
      <c r="C10" s="36">
        <v>105</v>
      </c>
    </row>
    <row r="11" spans="1:4" x14ac:dyDescent="0.25">
      <c r="A11" t="s">
        <v>195</v>
      </c>
      <c r="B11" s="36">
        <v>300</v>
      </c>
      <c r="C11" s="36">
        <v>150</v>
      </c>
    </row>
    <row r="12" spans="1:4" x14ac:dyDescent="0.25">
      <c r="A12" t="s">
        <v>196</v>
      </c>
      <c r="B12" s="36">
        <v>450</v>
      </c>
      <c r="C12" s="36">
        <v>225</v>
      </c>
    </row>
    <row r="13" spans="1:4" ht="15.75" x14ac:dyDescent="0.25">
      <c r="A13" s="43"/>
      <c r="B13" s="36"/>
    </row>
    <row r="14" spans="1:4" x14ac:dyDescent="0.25">
      <c r="A14" s="46" t="s">
        <v>46</v>
      </c>
      <c r="B14" t="s">
        <v>38</v>
      </c>
      <c r="C14" t="s">
        <v>37</v>
      </c>
    </row>
    <row r="15" spans="1:4" x14ac:dyDescent="0.25">
      <c r="A15" t="s">
        <v>81</v>
      </c>
      <c r="B15" s="36">
        <v>180</v>
      </c>
      <c r="C15" s="36">
        <v>90</v>
      </c>
    </row>
    <row r="16" spans="1:4" x14ac:dyDescent="0.25">
      <c r="A16" t="s">
        <v>80</v>
      </c>
      <c r="B16" s="36">
        <v>180</v>
      </c>
      <c r="C16" s="36">
        <v>90</v>
      </c>
    </row>
    <row r="17" spans="1:6" x14ac:dyDescent="0.25">
      <c r="A17" t="s">
        <v>64</v>
      </c>
      <c r="B17" s="36">
        <v>60</v>
      </c>
      <c r="C17" s="36">
        <v>30</v>
      </c>
    </row>
    <row r="18" spans="1:6" x14ac:dyDescent="0.25">
      <c r="A18" t="s">
        <v>72</v>
      </c>
      <c r="B18" s="36">
        <v>120</v>
      </c>
      <c r="C18" s="36">
        <v>60</v>
      </c>
    </row>
    <row r="19" spans="1:6" x14ac:dyDescent="0.25">
      <c r="A19" t="s">
        <v>82</v>
      </c>
      <c r="B19" s="36">
        <v>120</v>
      </c>
      <c r="C19" s="36">
        <v>60</v>
      </c>
    </row>
    <row r="20" spans="1:6" ht="15.75" x14ac:dyDescent="0.25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75" x14ac:dyDescent="0.25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25">
      <c r="A22" t="s">
        <v>75</v>
      </c>
      <c r="B22" s="36">
        <v>120</v>
      </c>
      <c r="C22" s="36">
        <v>60</v>
      </c>
    </row>
    <row r="23" spans="1:6" ht="15.75" x14ac:dyDescent="0.25">
      <c r="A23" t="s">
        <v>74</v>
      </c>
      <c r="B23" s="36">
        <v>120</v>
      </c>
      <c r="C23" s="36">
        <v>60</v>
      </c>
      <c r="D23" s="44"/>
    </row>
    <row r="24" spans="1:6" x14ac:dyDescent="0.25">
      <c r="A24" t="s">
        <v>76</v>
      </c>
      <c r="B24" s="36">
        <v>90</v>
      </c>
      <c r="C24" s="36">
        <v>90</v>
      </c>
    </row>
    <row r="25" spans="1:6" x14ac:dyDescent="0.25">
      <c r="A25" t="s">
        <v>77</v>
      </c>
      <c r="B25" s="36">
        <v>90</v>
      </c>
      <c r="C25" s="36">
        <v>90</v>
      </c>
    </row>
    <row r="26" spans="1:6" x14ac:dyDescent="0.25">
      <c r="A26" t="s">
        <v>78</v>
      </c>
      <c r="B26" s="36">
        <v>90</v>
      </c>
      <c r="C26" s="36">
        <v>90</v>
      </c>
    </row>
    <row r="27" spans="1:6" x14ac:dyDescent="0.25">
      <c r="A27" t="s">
        <v>79</v>
      </c>
      <c r="B27" s="36">
        <v>90</v>
      </c>
      <c r="C27" s="36">
        <v>90</v>
      </c>
    </row>
    <row r="28" spans="1:6" x14ac:dyDescent="0.25">
      <c r="A28" t="s">
        <v>198</v>
      </c>
      <c r="B28" s="36">
        <v>90</v>
      </c>
      <c r="C28" s="36">
        <v>90</v>
      </c>
    </row>
    <row r="29" spans="1:6" x14ac:dyDescent="0.25">
      <c r="A29" t="s">
        <v>56</v>
      </c>
      <c r="B29" s="36">
        <v>90</v>
      </c>
      <c r="C29" s="36">
        <v>90</v>
      </c>
    </row>
    <row r="30" spans="1:6" x14ac:dyDescent="0.25">
      <c r="A30" t="s">
        <v>230</v>
      </c>
      <c r="B30" s="36">
        <v>90</v>
      </c>
      <c r="C30" s="36">
        <v>90</v>
      </c>
    </row>
    <row r="32" spans="1:6" x14ac:dyDescent="0.25">
      <c r="A32" t="s">
        <v>299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topLeftCell="A9" workbookViewId="0">
      <selection activeCell="B38" sqref="B38"/>
    </sheetView>
  </sheetViews>
  <sheetFormatPr defaultRowHeight="15" x14ac:dyDescent="0.25"/>
  <cols>
    <col min="1" max="1" width="44.42578125" customWidth="1"/>
    <col min="2" max="9" width="15.28515625" customWidth="1"/>
    <col min="10" max="10" width="18" customWidth="1"/>
    <col min="11" max="11" width="16.140625" bestFit="1" customWidth="1"/>
    <col min="12" max="12" width="11.85546875" customWidth="1"/>
    <col min="13" max="13" width="11.5703125" customWidth="1"/>
    <col min="15" max="16" width="16.140625" bestFit="1" customWidth="1"/>
    <col min="17" max="17" width="9.5703125" bestFit="1" customWidth="1"/>
    <col min="18" max="19" width="11.5703125" bestFit="1" customWidth="1"/>
    <col min="20" max="21" width="11.140625" bestFit="1" customWidth="1"/>
    <col min="22" max="22" width="11.140625" customWidth="1"/>
    <col min="23" max="25" width="11.140625" bestFit="1" customWidth="1"/>
  </cols>
  <sheetData>
    <row r="2" spans="1:9" ht="23.25" x14ac:dyDescent="0.35">
      <c r="A2" s="37" t="s">
        <v>83</v>
      </c>
      <c r="B2" s="37" t="s">
        <v>220</v>
      </c>
    </row>
    <row r="3" spans="1:9" ht="15" customHeight="1" x14ac:dyDescent="0.35">
      <c r="A3" s="37"/>
      <c r="B3" s="29" t="s">
        <v>287</v>
      </c>
    </row>
    <row r="4" spans="1:9" x14ac:dyDescent="0.25">
      <c r="A4" s="46" t="s">
        <v>39</v>
      </c>
    </row>
    <row r="5" spans="1:9" x14ac:dyDescent="0.25">
      <c r="A5" t="s">
        <v>38</v>
      </c>
      <c r="B5" s="36">
        <f>'Summary Chart'!F15</f>
        <v>35</v>
      </c>
      <c r="C5" s="36"/>
    </row>
    <row r="6" spans="1:9" x14ac:dyDescent="0.25">
      <c r="A6" t="s">
        <v>37</v>
      </c>
      <c r="B6" s="36">
        <f>'Summary Chart'!G15</f>
        <v>35</v>
      </c>
      <c r="C6" s="36"/>
      <c r="D6" s="36"/>
    </row>
    <row r="8" spans="1:9" ht="15.75" thickBot="1" x14ac:dyDescent="0.3">
      <c r="A8" s="46" t="s">
        <v>71</v>
      </c>
      <c r="B8" t="s">
        <v>206</v>
      </c>
    </row>
    <row r="9" spans="1:9" ht="15" customHeight="1" x14ac:dyDescent="0.25">
      <c r="A9" s="139"/>
      <c r="B9" s="263" t="s">
        <v>234</v>
      </c>
      <c r="C9" s="264"/>
      <c r="D9" s="214" t="s">
        <v>236</v>
      </c>
      <c r="E9" s="197"/>
      <c r="F9" s="214" t="s">
        <v>238</v>
      </c>
      <c r="G9" s="198"/>
      <c r="H9" s="259" t="s">
        <v>204</v>
      </c>
      <c r="I9" s="260"/>
    </row>
    <row r="10" spans="1:9" ht="15.75" thickBot="1" x14ac:dyDescent="0.3">
      <c r="A10" s="140"/>
      <c r="B10" s="134" t="s">
        <v>235</v>
      </c>
      <c r="C10" s="147">
        <v>4.3</v>
      </c>
      <c r="D10" s="134" t="s">
        <v>237</v>
      </c>
      <c r="E10" s="148">
        <v>3.75</v>
      </c>
      <c r="F10" s="134" t="s">
        <v>239</v>
      </c>
      <c r="G10" s="149">
        <v>3.65</v>
      </c>
      <c r="H10" s="261"/>
      <c r="I10" s="262"/>
    </row>
    <row r="11" spans="1:9" ht="15.75" thickBot="1" x14ac:dyDescent="0.3">
      <c r="A11" s="137" t="s">
        <v>203</v>
      </c>
      <c r="B11" s="110" t="s">
        <v>90</v>
      </c>
      <c r="C11" s="108" t="s">
        <v>91</v>
      </c>
      <c r="D11" s="110" t="s">
        <v>90</v>
      </c>
      <c r="E11" s="108" t="s">
        <v>91</v>
      </c>
      <c r="F11" s="54" t="s">
        <v>90</v>
      </c>
      <c r="G11" s="112" t="s">
        <v>91</v>
      </c>
      <c r="H11" s="110" t="s">
        <v>90</v>
      </c>
      <c r="I11" s="111" t="s">
        <v>91</v>
      </c>
    </row>
    <row r="12" spans="1:9" x14ac:dyDescent="0.25">
      <c r="A12" s="142">
        <v>116</v>
      </c>
      <c r="B12" s="135">
        <v>0</v>
      </c>
      <c r="C12" s="132">
        <v>3488</v>
      </c>
      <c r="D12" s="130">
        <v>0</v>
      </c>
      <c r="E12" s="131">
        <v>4000</v>
      </c>
      <c r="F12" s="128">
        <v>0</v>
      </c>
      <c r="G12" s="129">
        <v>4110</v>
      </c>
      <c r="H12" s="127">
        <v>0</v>
      </c>
      <c r="I12" s="141">
        <v>15000</v>
      </c>
    </row>
    <row r="13" spans="1:9" x14ac:dyDescent="0.25">
      <c r="A13" s="143">
        <v>233</v>
      </c>
      <c r="B13" s="136">
        <v>3489</v>
      </c>
      <c r="C13" s="133">
        <v>23256</v>
      </c>
      <c r="D13" s="130">
        <v>4001</v>
      </c>
      <c r="E13" s="131">
        <v>26667</v>
      </c>
      <c r="F13" s="128">
        <v>4111</v>
      </c>
      <c r="G13" s="129">
        <v>27397</v>
      </c>
      <c r="H13" s="127">
        <v>15001</v>
      </c>
      <c r="I13" s="141">
        <v>100000</v>
      </c>
    </row>
    <row r="14" spans="1:9" x14ac:dyDescent="0.25">
      <c r="A14" s="143">
        <v>581</v>
      </c>
      <c r="B14" s="136">
        <v>23257</v>
      </c>
      <c r="C14" s="133">
        <v>58140</v>
      </c>
      <c r="D14" s="130">
        <v>26668</v>
      </c>
      <c r="E14" s="131">
        <v>66667</v>
      </c>
      <c r="F14" s="128">
        <v>27398</v>
      </c>
      <c r="G14" s="129">
        <v>68493</v>
      </c>
      <c r="H14" s="127">
        <v>100001</v>
      </c>
      <c r="I14" s="141">
        <v>250000</v>
      </c>
    </row>
    <row r="15" spans="1:9" x14ac:dyDescent="0.25">
      <c r="A15" s="143">
        <v>1163</v>
      </c>
      <c r="B15" s="136">
        <v>58141</v>
      </c>
      <c r="C15" s="133">
        <v>232558</v>
      </c>
      <c r="D15" s="130">
        <v>66668</v>
      </c>
      <c r="E15" s="131">
        <v>266667</v>
      </c>
      <c r="F15" s="128">
        <v>68494</v>
      </c>
      <c r="G15" s="129">
        <v>273973</v>
      </c>
      <c r="H15" s="127">
        <v>250001</v>
      </c>
      <c r="I15" s="141">
        <v>1000000</v>
      </c>
    </row>
    <row r="16" spans="1:9" ht="15.75" thickBot="1" x14ac:dyDescent="0.3">
      <c r="A16" s="144" t="s">
        <v>232</v>
      </c>
      <c r="B16" s="186">
        <v>232559</v>
      </c>
      <c r="C16" s="138">
        <v>6.0000000000000001E-3</v>
      </c>
      <c r="D16" s="187">
        <v>266668</v>
      </c>
      <c r="E16" s="138">
        <v>6.0000000000000001E-3</v>
      </c>
      <c r="F16" s="188">
        <v>273974</v>
      </c>
      <c r="G16" s="138">
        <v>6.0000000000000001E-3</v>
      </c>
      <c r="H16" s="189">
        <v>1000001</v>
      </c>
      <c r="I16" s="146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205</v>
      </c>
      <c r="B18" s="36"/>
      <c r="C18" s="36"/>
    </row>
    <row r="19" spans="1:12" ht="15.75" thickBot="1" x14ac:dyDescent="0.3">
      <c r="A19" s="2"/>
      <c r="B19" s="145" t="s">
        <v>231</v>
      </c>
      <c r="C19" s="36"/>
      <c r="D19" s="258" t="s">
        <v>233</v>
      </c>
      <c r="E19" s="258"/>
      <c r="H19" t="s">
        <v>136</v>
      </c>
    </row>
    <row r="20" spans="1:12" ht="16.5" thickBot="1" x14ac:dyDescent="0.3">
      <c r="A20" s="23" t="s">
        <v>331</v>
      </c>
      <c r="B20" s="75"/>
      <c r="D20" s="256" t="str">
        <f>IF(B20="","",(ROUNDUP(($B$20*0.006),0)))</f>
        <v/>
      </c>
      <c r="E20" s="257"/>
      <c r="F20" s="115"/>
      <c r="I20" s="42"/>
      <c r="L20" s="42"/>
    </row>
    <row r="21" spans="1:12" ht="16.5" thickBot="1" x14ac:dyDescent="0.3">
      <c r="A21" s="30" t="s">
        <v>325</v>
      </c>
      <c r="B21" s="36"/>
      <c r="C21" s="36"/>
    </row>
    <row r="22" spans="1:12" ht="16.5" thickBot="1" x14ac:dyDescent="0.3">
      <c r="A22" s="23" t="s">
        <v>329</v>
      </c>
      <c r="B22" s="75"/>
      <c r="D22" s="256" t="str">
        <f>IF(B22="","",(ROUNDUP(($B$22*E10*0.006/C10),0)))</f>
        <v/>
      </c>
      <c r="E22" s="257"/>
    </row>
    <row r="23" spans="1:12" ht="16.5" thickBot="1" x14ac:dyDescent="0.3">
      <c r="A23" s="30" t="s">
        <v>332</v>
      </c>
      <c r="B23" s="36"/>
      <c r="D23" s="109"/>
      <c r="E23" s="109"/>
    </row>
    <row r="24" spans="1:12" ht="16.5" thickBot="1" x14ac:dyDescent="0.3">
      <c r="A24" s="23" t="s">
        <v>330</v>
      </c>
      <c r="B24" s="75"/>
      <c r="D24" s="256" t="str">
        <f>IF(B24="","",(ROUNDUP(($B$24*G10*0.006/C10),0)))</f>
        <v/>
      </c>
      <c r="E24" s="257"/>
    </row>
    <row r="25" spans="1:12" ht="16.5" thickBot="1" x14ac:dyDescent="0.3">
      <c r="A25" s="30" t="s">
        <v>333</v>
      </c>
      <c r="B25" s="36"/>
      <c r="D25" s="109"/>
      <c r="E25" s="109"/>
    </row>
    <row r="26" spans="1:12" ht="16.5" thickBot="1" x14ac:dyDescent="0.3">
      <c r="A26" s="23" t="s">
        <v>320</v>
      </c>
      <c r="B26" s="75"/>
      <c r="D26" s="256" t="str">
        <f>IF(B26="","",(ROUNDUP(($B$26*0.006/C10),0)))</f>
        <v/>
      </c>
      <c r="E26" s="257"/>
    </row>
    <row r="27" spans="1:12" ht="15.75" x14ac:dyDescent="0.25">
      <c r="A27" s="30" t="s">
        <v>334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46</v>
      </c>
    </row>
    <row r="30" spans="1:12" x14ac:dyDescent="0.25">
      <c r="A30" t="s">
        <v>38</v>
      </c>
      <c r="B30" s="36">
        <f>'Summary Chart'!F15</f>
        <v>35</v>
      </c>
      <c r="C30" s="36"/>
    </row>
    <row r="31" spans="1:12" x14ac:dyDescent="0.25">
      <c r="A31" t="s">
        <v>37</v>
      </c>
      <c r="B31" s="36">
        <f>'Summary Chart'!G15</f>
        <v>35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255</v>
      </c>
      <c r="B33" s="36">
        <f>B30</f>
        <v>35</v>
      </c>
      <c r="C33" s="36"/>
    </row>
    <row r="34" spans="1:3" x14ac:dyDescent="0.25">
      <c r="A34" t="s">
        <v>256</v>
      </c>
      <c r="B34" s="36">
        <f>B33</f>
        <v>35</v>
      </c>
    </row>
    <row r="35" spans="1:3" x14ac:dyDescent="0.25">
      <c r="A35" t="s">
        <v>257</v>
      </c>
      <c r="B35" s="36">
        <f>B33</f>
        <v>35</v>
      </c>
    </row>
    <row r="36" spans="1:3" x14ac:dyDescent="0.25">
      <c r="A36" t="s">
        <v>258</v>
      </c>
      <c r="B36" s="36">
        <f>B33</f>
        <v>35</v>
      </c>
    </row>
    <row r="37" spans="1:3" x14ac:dyDescent="0.25">
      <c r="A37" t="s">
        <v>302</v>
      </c>
      <c r="B37" s="36">
        <f>B33</f>
        <v>35</v>
      </c>
    </row>
    <row r="38" spans="1:3" x14ac:dyDescent="0.25">
      <c r="A38" t="s">
        <v>260</v>
      </c>
      <c r="B38" s="36">
        <v>23</v>
      </c>
    </row>
    <row r="39" spans="1:3" x14ac:dyDescent="0.25">
      <c r="A39" t="s">
        <v>105</v>
      </c>
      <c r="B39" s="169">
        <v>23</v>
      </c>
    </row>
    <row r="40" spans="1:3" x14ac:dyDescent="0.25">
      <c r="A40" t="s">
        <v>259</v>
      </c>
      <c r="B40" s="169">
        <f>B39</f>
        <v>23</v>
      </c>
    </row>
    <row r="41" spans="1:3" x14ac:dyDescent="0.25">
      <c r="A41" t="s">
        <v>191</v>
      </c>
      <c r="B41" s="169">
        <f>B39</f>
        <v>23</v>
      </c>
    </row>
    <row r="42" spans="1:3" x14ac:dyDescent="0.25">
      <c r="A42" t="s">
        <v>261</v>
      </c>
      <c r="B42" s="169">
        <f>B40</f>
        <v>23</v>
      </c>
    </row>
    <row r="43" spans="1:3" x14ac:dyDescent="0.25">
      <c r="A43" t="s">
        <v>262</v>
      </c>
      <c r="B43" s="169">
        <f>B39</f>
        <v>23</v>
      </c>
    </row>
    <row r="44" spans="1:3" x14ac:dyDescent="0.25">
      <c r="A44" s="182" t="s">
        <v>305</v>
      </c>
      <c r="B44" s="169">
        <f>B39</f>
        <v>23</v>
      </c>
    </row>
    <row r="45" spans="1:3" x14ac:dyDescent="0.25">
      <c r="A45" s="182" t="s">
        <v>304</v>
      </c>
      <c r="B45" s="169">
        <f>B39</f>
        <v>23</v>
      </c>
    </row>
  </sheetData>
  <sheetProtection algorithmName="SHA-512" hashValue="60hPQG4eqMTHZntQ6AO+RkjoRqjqhrqEJoznZBdD3SHA8bo7VQf3V6a1+oQt0z7nwlelNinPmtja9IBkR8tnqg==" saltValue="+ceKg9C/3yW9AfGqY+b06w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 t="str">
        <f>'Summary Chart'!G16</f>
        <v>N/A</v>
      </c>
    </row>
    <row r="6" spans="1:4" x14ac:dyDescent="0.25">
      <c r="A6" t="s">
        <v>37</v>
      </c>
      <c r="B6" s="36" t="str">
        <f>'Summary Chart'!G16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 t="str">
        <f>'Summary Chart'!H16</f>
        <v>N/A</v>
      </c>
    </row>
    <row r="10" spans="1:4" x14ac:dyDescent="0.25">
      <c r="A10" t="s">
        <v>37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Chart'!J16</f>
        <v>N/A</v>
      </c>
      <c r="C13" t="s">
        <v>317</v>
      </c>
    </row>
    <row r="14" spans="1:4" x14ac:dyDescent="0.25">
      <c r="A14" t="s">
        <v>37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347</v>
      </c>
      <c r="B16" s="36"/>
    </row>
    <row r="17" spans="1:2" x14ac:dyDescent="0.25">
      <c r="A17" s="2" t="s">
        <v>348</v>
      </c>
      <c r="B17" s="36"/>
    </row>
    <row r="18" spans="1:2" x14ac:dyDescent="0.25">
      <c r="A18" s="2" t="s">
        <v>345</v>
      </c>
    </row>
    <row r="19" spans="1:2" x14ac:dyDescent="0.25">
      <c r="A19" s="2" t="s">
        <v>346</v>
      </c>
    </row>
    <row r="21" spans="1:2" x14ac:dyDescent="0.25">
      <c r="A21" s="100"/>
    </row>
    <row r="22" spans="1:2" x14ac:dyDescent="0.25">
      <c r="A22" s="100"/>
    </row>
    <row r="23" spans="1:2" x14ac:dyDescent="0.25">
      <c r="A23" s="100"/>
    </row>
    <row r="24" spans="1:2" x14ac:dyDescent="0.25">
      <c r="A24" s="100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42578125" customWidth="1"/>
    <col min="2" max="2" width="26" customWidth="1"/>
    <col min="11" max="12" width="9.140625" hidden="1" customWidth="1"/>
    <col min="13" max="13" width="9.140625" customWidth="1"/>
  </cols>
  <sheetData>
    <row r="2" spans="1:12" ht="23.25" x14ac:dyDescent="0.35">
      <c r="A2" s="37" t="s">
        <v>303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Chart'!F18</f>
        <v>160</v>
      </c>
    </row>
    <row r="6" spans="1:12" x14ac:dyDescent="0.25">
      <c r="A6" t="s">
        <v>37</v>
      </c>
      <c r="B6" s="36">
        <f>'Summary Chart'!G18</f>
        <v>160</v>
      </c>
      <c r="D6" s="36"/>
    </row>
    <row r="8" spans="1:12" x14ac:dyDescent="0.25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25">
      <c r="A9" t="s">
        <v>38</v>
      </c>
      <c r="B9" s="36">
        <f>'Summary Chart'!H18</f>
        <v>160</v>
      </c>
      <c r="L9" s="36" t="s">
        <v>84</v>
      </c>
    </row>
    <row r="10" spans="1:12" x14ac:dyDescent="0.25">
      <c r="A10" t="s">
        <v>37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328</v>
      </c>
      <c r="B12" s="2"/>
    </row>
    <row r="13" spans="1:12" x14ac:dyDescent="0.25">
      <c r="A13" t="s">
        <v>38</v>
      </c>
      <c r="B13" s="36">
        <f>'Summary Chart'!J18</f>
        <v>160</v>
      </c>
    </row>
    <row r="14" spans="1:12" x14ac:dyDescent="0.25">
      <c r="A14" t="s">
        <v>37</v>
      </c>
      <c r="B14" s="36">
        <f>'Summary Chart'!K18</f>
        <v>160</v>
      </c>
    </row>
    <row r="15" spans="1:12" x14ac:dyDescent="0.25">
      <c r="A15" s="2" t="s">
        <v>327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4"/>
  <sheetViews>
    <sheetView workbookViewId="0">
      <selection activeCell="A8" sqref="A8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.140625" hidden="1" customWidth="1"/>
    <col min="12" max="12" width="9.140625" customWidth="1"/>
  </cols>
  <sheetData>
    <row r="2" spans="1:6" ht="23.25" x14ac:dyDescent="0.35">
      <c r="A2" s="37" t="s">
        <v>88</v>
      </c>
      <c r="B2" s="37"/>
    </row>
    <row r="3" spans="1:6" ht="15" customHeight="1" x14ac:dyDescent="0.35">
      <c r="A3" s="37"/>
      <c r="B3" s="37"/>
    </row>
    <row r="4" spans="1:6" x14ac:dyDescent="0.25">
      <c r="A4" s="46" t="s">
        <v>361</v>
      </c>
      <c r="B4" s="46"/>
      <c r="C4" s="46"/>
    </row>
    <row r="5" spans="1:6" x14ac:dyDescent="0.25">
      <c r="A5" t="s">
        <v>364</v>
      </c>
      <c r="B5" s="48"/>
      <c r="C5" s="36"/>
      <c r="D5" s="36"/>
    </row>
    <row r="6" spans="1:6" x14ac:dyDescent="0.25">
      <c r="A6" t="s">
        <v>363</v>
      </c>
    </row>
    <row r="7" spans="1:6" x14ac:dyDescent="0.25">
      <c r="A7" s="280" t="s">
        <v>362</v>
      </c>
      <c r="B7" s="48"/>
    </row>
    <row r="8" spans="1:6" x14ac:dyDescent="0.25">
      <c r="B8" s="48"/>
    </row>
    <row r="10" spans="1:6" ht="10.5" customHeight="1" x14ac:dyDescent="0.25"/>
    <row r="11" spans="1:6" ht="15.75" thickBot="1" x14ac:dyDescent="0.3">
      <c r="A11" s="46" t="s">
        <v>107</v>
      </c>
      <c r="D11" t="s">
        <v>38</v>
      </c>
      <c r="E11" t="s">
        <v>37</v>
      </c>
    </row>
    <row r="12" spans="1:6" ht="18" customHeight="1" x14ac:dyDescent="0.25">
      <c r="A12" s="51" t="s">
        <v>185</v>
      </c>
      <c r="B12" s="56"/>
      <c r="C12" s="56"/>
      <c r="D12" s="57">
        <v>500</v>
      </c>
      <c r="E12" s="58">
        <f>D12</f>
        <v>500</v>
      </c>
    </row>
    <row r="13" spans="1:6" ht="18" customHeight="1" x14ac:dyDescent="0.25">
      <c r="A13" s="52" t="s">
        <v>93</v>
      </c>
      <c r="B13" s="50"/>
      <c r="C13" s="50"/>
      <c r="D13" s="55">
        <v>500</v>
      </c>
      <c r="E13" s="59">
        <f t="shared" ref="E13:E27" si="0">D13</f>
        <v>500</v>
      </c>
      <c r="F13" s="45"/>
    </row>
    <row r="14" spans="1:6" ht="18" customHeight="1" x14ac:dyDescent="0.25">
      <c r="A14" s="52" t="s">
        <v>92</v>
      </c>
      <c r="B14" s="50"/>
      <c r="C14" s="50"/>
      <c r="D14" s="55">
        <v>500</v>
      </c>
      <c r="E14" s="59">
        <f t="shared" si="0"/>
        <v>500</v>
      </c>
      <c r="F14" s="45"/>
    </row>
    <row r="15" spans="1:6" ht="18" customHeight="1" x14ac:dyDescent="0.25">
      <c r="A15" s="52" t="s">
        <v>94</v>
      </c>
      <c r="B15" s="50"/>
      <c r="C15" s="50"/>
      <c r="D15" s="55">
        <v>500</v>
      </c>
      <c r="E15" s="59">
        <f t="shared" si="0"/>
        <v>500</v>
      </c>
    </row>
    <row r="16" spans="1:6" ht="18" customHeight="1" x14ac:dyDescent="0.25">
      <c r="A16" s="52" t="s">
        <v>95</v>
      </c>
      <c r="B16" s="50"/>
      <c r="C16" s="50"/>
      <c r="D16" s="55">
        <v>500</v>
      </c>
      <c r="E16" s="59">
        <f t="shared" si="0"/>
        <v>500</v>
      </c>
    </row>
    <row r="17" spans="1:5" ht="18" customHeight="1" x14ac:dyDescent="0.25">
      <c r="A17" s="52" t="s">
        <v>96</v>
      </c>
      <c r="B17" s="50"/>
      <c r="C17" s="50"/>
      <c r="D17" s="55">
        <v>500</v>
      </c>
      <c r="E17" s="59">
        <f t="shared" si="0"/>
        <v>500</v>
      </c>
    </row>
    <row r="18" spans="1:5" ht="18" customHeight="1" thickBot="1" x14ac:dyDescent="0.3">
      <c r="A18" s="53" t="s">
        <v>97</v>
      </c>
      <c r="B18" s="60"/>
      <c r="C18" s="60"/>
      <c r="D18" s="61">
        <v>500</v>
      </c>
      <c r="E18" s="62">
        <f t="shared" si="0"/>
        <v>500</v>
      </c>
    </row>
    <row r="19" spans="1:5" ht="16.5" thickBot="1" x14ac:dyDescent="0.3">
      <c r="A19" s="49" t="s">
        <v>201</v>
      </c>
      <c r="B19" s="36"/>
      <c r="C19" s="36"/>
      <c r="D19" s="36"/>
    </row>
    <row r="20" spans="1:5" ht="16.5" thickBot="1" x14ac:dyDescent="0.3">
      <c r="A20" s="118" t="s">
        <v>213</v>
      </c>
      <c r="B20" s="119"/>
      <c r="C20" s="120"/>
      <c r="D20" s="116">
        <v>500</v>
      </c>
      <c r="E20" s="117">
        <v>500</v>
      </c>
    </row>
    <row r="21" spans="1:5" ht="18" customHeight="1" x14ac:dyDescent="0.25">
      <c r="A21" s="51" t="s">
        <v>98</v>
      </c>
      <c r="B21" s="56"/>
      <c r="C21" s="56"/>
      <c r="D21" s="57">
        <v>500</v>
      </c>
      <c r="E21" s="58">
        <f>D21</f>
        <v>500</v>
      </c>
    </row>
    <row r="22" spans="1:5" ht="30" customHeight="1" x14ac:dyDescent="0.25">
      <c r="A22" s="265" t="s">
        <v>99</v>
      </c>
      <c r="B22" s="266"/>
      <c r="C22" s="266"/>
      <c r="D22" s="55">
        <v>500</v>
      </c>
      <c r="E22" s="59">
        <f t="shared" si="0"/>
        <v>500</v>
      </c>
    </row>
    <row r="23" spans="1:5" ht="18" customHeight="1" x14ac:dyDescent="0.25">
      <c r="A23" s="52" t="s">
        <v>100</v>
      </c>
      <c r="B23" s="50"/>
      <c r="C23" s="50"/>
      <c r="D23" s="55">
        <v>500</v>
      </c>
      <c r="E23" s="59">
        <f t="shared" si="0"/>
        <v>500</v>
      </c>
    </row>
    <row r="24" spans="1:5" ht="18" customHeight="1" x14ac:dyDescent="0.25">
      <c r="A24" s="52" t="s">
        <v>101</v>
      </c>
      <c r="B24" s="50"/>
      <c r="C24" s="50"/>
      <c r="D24" s="55">
        <v>500</v>
      </c>
      <c r="E24" s="59">
        <f t="shared" si="0"/>
        <v>500</v>
      </c>
    </row>
    <row r="25" spans="1:5" ht="30" customHeight="1" x14ac:dyDescent="0.25">
      <c r="A25" s="265" t="s">
        <v>102</v>
      </c>
      <c r="B25" s="266"/>
      <c r="C25" s="266"/>
      <c r="D25" s="55">
        <v>500</v>
      </c>
      <c r="E25" s="59">
        <f t="shared" si="0"/>
        <v>500</v>
      </c>
    </row>
    <row r="26" spans="1:5" ht="18" customHeight="1" x14ac:dyDescent="0.25">
      <c r="A26" s="52" t="s">
        <v>103</v>
      </c>
      <c r="B26" s="50"/>
      <c r="C26" s="50"/>
      <c r="D26" s="55">
        <v>500</v>
      </c>
      <c r="E26" s="59">
        <f t="shared" si="0"/>
        <v>500</v>
      </c>
    </row>
    <row r="27" spans="1:5" ht="18" customHeight="1" x14ac:dyDescent="0.25">
      <c r="A27" s="270" t="s">
        <v>65</v>
      </c>
      <c r="B27" s="271"/>
      <c r="C27" s="272"/>
      <c r="D27" s="55">
        <v>500</v>
      </c>
      <c r="E27" s="59">
        <f t="shared" si="0"/>
        <v>500</v>
      </c>
    </row>
    <row r="28" spans="1:5" ht="18" customHeight="1" x14ac:dyDescent="0.25">
      <c r="A28" s="270" t="s">
        <v>104</v>
      </c>
      <c r="B28" s="271"/>
      <c r="C28" s="272"/>
      <c r="D28" s="55">
        <v>500</v>
      </c>
      <c r="E28" s="59">
        <f>D28</f>
        <v>500</v>
      </c>
    </row>
    <row r="29" spans="1:5" ht="18" customHeight="1" x14ac:dyDescent="0.25">
      <c r="A29" s="270" t="s">
        <v>344</v>
      </c>
      <c r="B29" s="271"/>
      <c r="C29" s="272"/>
      <c r="D29" s="101">
        <v>37.5</v>
      </c>
      <c r="E29" s="102">
        <f>D29</f>
        <v>37.5</v>
      </c>
    </row>
    <row r="30" spans="1:5" ht="18" customHeight="1" x14ac:dyDescent="0.25">
      <c r="A30" s="270" t="s">
        <v>186</v>
      </c>
      <c r="B30" s="271"/>
      <c r="C30" s="272"/>
      <c r="D30" s="101">
        <v>37.5</v>
      </c>
      <c r="E30" s="102">
        <f>D30</f>
        <v>37.5</v>
      </c>
    </row>
    <row r="31" spans="1:5" ht="18" customHeight="1" thickBot="1" x14ac:dyDescent="0.3">
      <c r="A31" s="267" t="s">
        <v>215</v>
      </c>
      <c r="B31" s="268"/>
      <c r="C31" s="269"/>
      <c r="D31" s="61">
        <v>500</v>
      </c>
      <c r="E31" s="121">
        <v>500</v>
      </c>
    </row>
    <row r="32" spans="1:5" ht="13.5" customHeight="1" x14ac:dyDescent="0.25"/>
    <row r="33" spans="1:1" x14ac:dyDescent="0.25">
      <c r="A33" s="2" t="s">
        <v>134</v>
      </c>
    </row>
    <row r="34" spans="1:1" x14ac:dyDescent="0.25">
      <c r="A34" s="2" t="s">
        <v>135</v>
      </c>
    </row>
    <row r="35" spans="1:1" ht="12.75" customHeight="1" x14ac:dyDescent="0.25">
      <c r="A35" s="2"/>
    </row>
    <row r="36" spans="1:1" x14ac:dyDescent="0.25">
      <c r="A36" s="2" t="s">
        <v>218</v>
      </c>
    </row>
    <row r="38" spans="1:1" x14ac:dyDescent="0.25">
      <c r="A38" s="2" t="s">
        <v>350</v>
      </c>
    </row>
    <row r="39" spans="1:1" x14ac:dyDescent="0.25">
      <c r="A39" t="s">
        <v>351</v>
      </c>
    </row>
    <row r="40" spans="1:1" x14ac:dyDescent="0.25">
      <c r="A40" t="s">
        <v>352</v>
      </c>
    </row>
    <row r="41" spans="1:1" x14ac:dyDescent="0.25">
      <c r="A41" s="2" t="s">
        <v>353</v>
      </c>
    </row>
    <row r="42" spans="1:1" x14ac:dyDescent="0.25">
      <c r="A42" s="2" t="s">
        <v>354</v>
      </c>
    </row>
    <row r="44" spans="1:1" x14ac:dyDescent="0.25">
      <c r="A44" t="s">
        <v>355</v>
      </c>
    </row>
  </sheetData>
  <sheetProtection algorithmName="SHA-512" hashValue="SuRy0oBmqZKNxSJScPPCAtWLGT1HXum7OK79EWGHVvzVVkI/FTWlQgyuUyrTbl/T5o/T0AOAv8R8P8UVr2Mgfg==" saltValue="kGpsWfqo2ZtcHdvK44ekQA==" spinCount="100000" sheet="1" objects="1" scenarios="1"/>
  <mergeCells count="7">
    <mergeCell ref="A22:C22"/>
    <mergeCell ref="A25:C25"/>
    <mergeCell ref="A31:C31"/>
    <mergeCell ref="A27:C27"/>
    <mergeCell ref="A29:C29"/>
    <mergeCell ref="A30:C30"/>
    <mergeCell ref="A28:C28"/>
  </mergeCells>
  <hyperlinks>
    <hyperlink ref="A7" r:id="rId1" location="/" xr:uid="{55BC8EF4-6903-4CB3-8B83-F1A8791D5547}"/>
  </hyperlinks>
  <pageMargins left="0.7" right="0.7" top="0.75" bottom="0.75" header="0.3" footer="0.3"/>
  <pageSetup paperSize="9" scale="69" orientation="portrait" horizontalDpi="4294967295" verticalDpi="4294967295" r:id="rId2"/>
  <rowBreaks count="1" manualBreakCount="1">
    <brk id="9" max="16383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Chart'!F22</f>
        <v>200</v>
      </c>
      <c r="C5" s="36"/>
      <c r="G5" t="s">
        <v>149</v>
      </c>
      <c r="H5" s="70">
        <f>'Summary Chart'!H22</f>
        <v>400</v>
      </c>
      <c r="I5" s="70" t="e">
        <f>H5+J8</f>
        <v>#VALUE!</v>
      </c>
      <c r="J5">
        <v>20</v>
      </c>
    </row>
    <row r="6" spans="1:12" x14ac:dyDescent="0.25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70" t="e">
        <f>H6+J9</f>
        <v>#VALUE!</v>
      </c>
    </row>
    <row r="7" spans="1:12" ht="12" customHeight="1" thickBot="1" x14ac:dyDescent="0.3">
      <c r="D7" s="71" t="s">
        <v>20</v>
      </c>
      <c r="E7" s="71" t="s">
        <v>21</v>
      </c>
    </row>
    <row r="8" spans="1:12" ht="15.75" thickBot="1" x14ac:dyDescent="0.3">
      <c r="A8" s="46" t="s">
        <v>71</v>
      </c>
      <c r="B8" s="2" t="s">
        <v>148</v>
      </c>
      <c r="D8" s="76"/>
      <c r="E8" s="77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9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9" t="str">
        <f>L9</f>
        <v/>
      </c>
    </row>
    <row r="11" spans="1:12" x14ac:dyDescent="0.25">
      <c r="A11" s="2" t="s">
        <v>106</v>
      </c>
    </row>
    <row r="12" spans="1:12" x14ac:dyDescent="0.25">
      <c r="A12" s="2" t="s">
        <v>199</v>
      </c>
    </row>
    <row r="13" spans="1:12" x14ac:dyDescent="0.25">
      <c r="A13" s="106" t="s">
        <v>200</v>
      </c>
    </row>
    <row r="14" spans="1:12" x14ac:dyDescent="0.25">
      <c r="A14" s="106"/>
    </row>
    <row r="15" spans="1:12" x14ac:dyDescent="0.25">
      <c r="A15" s="46" t="s">
        <v>107</v>
      </c>
      <c r="B15" s="2" t="s">
        <v>218</v>
      </c>
      <c r="D15" t="s">
        <v>38</v>
      </c>
      <c r="E15" t="s">
        <v>37</v>
      </c>
    </row>
    <row r="16" spans="1:12" ht="18.95" customHeight="1" x14ac:dyDescent="0.25">
      <c r="A16" s="273" t="s">
        <v>56</v>
      </c>
      <c r="B16" s="274"/>
      <c r="C16" s="275"/>
      <c r="D16" s="55">
        <v>200</v>
      </c>
      <c r="E16" s="55">
        <v>100</v>
      </c>
    </row>
    <row r="17" spans="1:6" ht="31.5" customHeight="1" x14ac:dyDescent="0.25">
      <c r="A17" s="273" t="s">
        <v>108</v>
      </c>
      <c r="B17" s="274"/>
      <c r="C17" s="275"/>
      <c r="D17" s="55">
        <v>60</v>
      </c>
      <c r="E17" s="55">
        <f t="shared" ref="E17:E43" si="0">D17</f>
        <v>60</v>
      </c>
      <c r="F17" s="45"/>
    </row>
    <row r="18" spans="1:6" ht="18.95" customHeight="1" x14ac:dyDescent="0.25">
      <c r="A18" s="273" t="s">
        <v>109</v>
      </c>
      <c r="B18" s="274"/>
      <c r="C18" s="275"/>
      <c r="D18" s="55">
        <v>400</v>
      </c>
      <c r="E18" s="55">
        <f t="shared" si="0"/>
        <v>400</v>
      </c>
      <c r="F18" s="45"/>
    </row>
    <row r="19" spans="1:6" ht="18.95" customHeight="1" x14ac:dyDescent="0.25">
      <c r="A19" s="273" t="s">
        <v>105</v>
      </c>
      <c r="B19" s="274"/>
      <c r="C19" s="275"/>
      <c r="D19" s="55">
        <v>400</v>
      </c>
      <c r="E19" s="55">
        <f t="shared" si="0"/>
        <v>400</v>
      </c>
    </row>
    <row r="20" spans="1:6" ht="18.95" customHeight="1" x14ac:dyDescent="0.25">
      <c r="A20" s="273" t="s">
        <v>110</v>
      </c>
      <c r="B20" s="274"/>
      <c r="C20" s="275"/>
      <c r="D20" s="55">
        <v>40</v>
      </c>
      <c r="E20" s="55">
        <f t="shared" si="0"/>
        <v>40</v>
      </c>
    </row>
    <row r="21" spans="1:6" ht="18.95" customHeight="1" x14ac:dyDescent="0.25">
      <c r="A21" s="273" t="s">
        <v>111</v>
      </c>
      <c r="B21" s="274"/>
      <c r="C21" s="275"/>
      <c r="D21" s="55">
        <v>400</v>
      </c>
      <c r="E21" s="55">
        <f t="shared" si="0"/>
        <v>400</v>
      </c>
    </row>
    <row r="22" spans="1:6" ht="30.75" customHeight="1" x14ac:dyDescent="0.25">
      <c r="A22" s="273" t="s">
        <v>112</v>
      </c>
      <c r="B22" s="274"/>
      <c r="C22" s="275"/>
      <c r="D22" s="55">
        <v>150</v>
      </c>
      <c r="E22" s="55">
        <f t="shared" si="0"/>
        <v>150</v>
      </c>
    </row>
    <row r="23" spans="1:6" ht="18.95" customHeight="1" x14ac:dyDescent="0.25">
      <c r="A23" s="273" t="s">
        <v>113</v>
      </c>
      <c r="B23" s="274"/>
      <c r="C23" s="275"/>
      <c r="D23" s="55">
        <v>200</v>
      </c>
      <c r="E23" s="55">
        <f t="shared" si="0"/>
        <v>200</v>
      </c>
    </row>
    <row r="24" spans="1:6" ht="18.95" customHeight="1" x14ac:dyDescent="0.25">
      <c r="A24" s="273" t="s">
        <v>114</v>
      </c>
      <c r="B24" s="274"/>
      <c r="C24" s="275"/>
      <c r="D24" s="55">
        <v>300</v>
      </c>
      <c r="E24" s="55">
        <f>D24</f>
        <v>300</v>
      </c>
    </row>
    <row r="25" spans="1:6" ht="18.95" customHeight="1" x14ac:dyDescent="0.25">
      <c r="A25" s="273" t="s">
        <v>115</v>
      </c>
      <c r="B25" s="274"/>
      <c r="C25" s="275"/>
      <c r="D25" s="55">
        <v>300</v>
      </c>
      <c r="E25" s="55">
        <f t="shared" si="0"/>
        <v>300</v>
      </c>
    </row>
    <row r="26" spans="1:6" ht="18.95" customHeight="1" x14ac:dyDescent="0.25">
      <c r="A26" s="273" t="s">
        <v>116</v>
      </c>
      <c r="B26" s="274"/>
      <c r="C26" s="275"/>
      <c r="D26" s="55">
        <v>300</v>
      </c>
      <c r="E26" s="55">
        <f t="shared" si="0"/>
        <v>300</v>
      </c>
    </row>
    <row r="27" spans="1:6" ht="30.75" customHeight="1" x14ac:dyDescent="0.25">
      <c r="A27" s="273" t="s">
        <v>117</v>
      </c>
      <c r="B27" s="274"/>
      <c r="C27" s="275"/>
      <c r="D27" s="55">
        <v>20</v>
      </c>
      <c r="E27" s="55">
        <f t="shared" si="0"/>
        <v>20</v>
      </c>
    </row>
    <row r="28" spans="1:6" ht="30.75" customHeight="1" x14ac:dyDescent="0.25">
      <c r="A28" s="273" t="s">
        <v>118</v>
      </c>
      <c r="B28" s="274"/>
      <c r="C28" s="275"/>
      <c r="D28" s="55">
        <v>300</v>
      </c>
      <c r="E28" s="55">
        <f t="shared" si="0"/>
        <v>300</v>
      </c>
    </row>
    <row r="29" spans="1:6" ht="30.75" customHeight="1" x14ac:dyDescent="0.25">
      <c r="A29" s="273" t="s">
        <v>119</v>
      </c>
      <c r="B29" s="274"/>
      <c r="C29" s="275"/>
      <c r="D29" s="55">
        <v>200</v>
      </c>
      <c r="E29" s="55">
        <f t="shared" si="0"/>
        <v>200</v>
      </c>
    </row>
    <row r="30" spans="1:6" ht="18.95" customHeight="1" x14ac:dyDescent="0.25">
      <c r="A30" s="273" t="s">
        <v>120</v>
      </c>
      <c r="B30" s="274"/>
      <c r="C30" s="275"/>
      <c r="D30" s="55">
        <v>400</v>
      </c>
      <c r="E30" s="55">
        <f t="shared" si="0"/>
        <v>400</v>
      </c>
    </row>
    <row r="31" spans="1:6" ht="18.95" customHeight="1" x14ac:dyDescent="0.25">
      <c r="A31" s="273" t="s">
        <v>121</v>
      </c>
      <c r="B31" s="274"/>
      <c r="C31" s="275"/>
      <c r="D31" s="55">
        <v>400</v>
      </c>
      <c r="E31" s="55">
        <f>D31</f>
        <v>400</v>
      </c>
    </row>
    <row r="32" spans="1:6" ht="18.95" customHeight="1" x14ac:dyDescent="0.25">
      <c r="A32" s="273" t="s">
        <v>122</v>
      </c>
      <c r="B32" s="274"/>
      <c r="C32" s="275"/>
      <c r="D32" s="55">
        <v>400</v>
      </c>
      <c r="E32" s="55">
        <f t="shared" si="0"/>
        <v>400</v>
      </c>
    </row>
    <row r="33" spans="1:5" ht="18.95" customHeight="1" x14ac:dyDescent="0.25">
      <c r="A33" s="273" t="s">
        <v>123</v>
      </c>
      <c r="B33" s="274"/>
      <c r="C33" s="275"/>
      <c r="D33" s="55">
        <v>400</v>
      </c>
      <c r="E33" s="55">
        <f t="shared" si="0"/>
        <v>400</v>
      </c>
    </row>
    <row r="34" spans="1:5" ht="18.95" customHeight="1" x14ac:dyDescent="0.25">
      <c r="A34" s="273" t="s">
        <v>124</v>
      </c>
      <c r="B34" s="274"/>
      <c r="C34" s="275"/>
      <c r="D34" s="55">
        <v>400</v>
      </c>
      <c r="E34" s="55">
        <f t="shared" si="0"/>
        <v>400</v>
      </c>
    </row>
    <row r="35" spans="1:5" ht="18.95" customHeight="1" x14ac:dyDescent="0.25">
      <c r="A35" s="273" t="s">
        <v>125</v>
      </c>
      <c r="B35" s="274"/>
      <c r="C35" s="275"/>
      <c r="D35" s="55">
        <v>400</v>
      </c>
      <c r="E35" s="55">
        <f t="shared" si="0"/>
        <v>400</v>
      </c>
    </row>
    <row r="36" spans="1:5" ht="18.95" customHeight="1" x14ac:dyDescent="0.25">
      <c r="A36" s="273" t="s">
        <v>126</v>
      </c>
      <c r="B36" s="274"/>
      <c r="C36" s="275"/>
      <c r="D36" s="55">
        <v>400</v>
      </c>
      <c r="E36" s="55">
        <f t="shared" si="0"/>
        <v>400</v>
      </c>
    </row>
    <row r="37" spans="1:5" ht="18.95" customHeight="1" x14ac:dyDescent="0.25">
      <c r="A37" s="273" t="s">
        <v>127</v>
      </c>
      <c r="B37" s="274"/>
      <c r="C37" s="275"/>
      <c r="D37" s="55">
        <v>400</v>
      </c>
      <c r="E37" s="55">
        <f t="shared" si="0"/>
        <v>400</v>
      </c>
    </row>
    <row r="38" spans="1:5" ht="18.95" customHeight="1" x14ac:dyDescent="0.25">
      <c r="A38" s="273" t="s">
        <v>128</v>
      </c>
      <c r="B38" s="274"/>
      <c r="C38" s="275"/>
      <c r="D38" s="55">
        <v>400</v>
      </c>
      <c r="E38" s="55">
        <f>D38</f>
        <v>400</v>
      </c>
    </row>
    <row r="39" spans="1:5" ht="18.95" customHeight="1" x14ac:dyDescent="0.25">
      <c r="A39" s="273" t="s">
        <v>129</v>
      </c>
      <c r="B39" s="274"/>
      <c r="C39" s="275"/>
      <c r="D39" s="55">
        <v>400</v>
      </c>
      <c r="E39" s="55">
        <f t="shared" si="0"/>
        <v>400</v>
      </c>
    </row>
    <row r="40" spans="1:5" ht="18.95" customHeight="1" x14ac:dyDescent="0.25">
      <c r="A40" s="273" t="s">
        <v>130</v>
      </c>
      <c r="B40" s="274"/>
      <c r="C40" s="275"/>
      <c r="D40" s="55">
        <v>400</v>
      </c>
      <c r="E40" s="55">
        <f t="shared" si="0"/>
        <v>400</v>
      </c>
    </row>
    <row r="41" spans="1:5" ht="18.95" customHeight="1" x14ac:dyDescent="0.25">
      <c r="A41" s="273" t="s">
        <v>131</v>
      </c>
      <c r="B41" s="274"/>
      <c r="C41" s="275"/>
      <c r="D41" s="55">
        <v>400</v>
      </c>
      <c r="E41" s="55">
        <f t="shared" si="0"/>
        <v>400</v>
      </c>
    </row>
    <row r="42" spans="1:5" ht="18.95" customHeight="1" x14ac:dyDescent="0.25">
      <c r="A42" s="273" t="s">
        <v>132</v>
      </c>
      <c r="B42" s="274"/>
      <c r="C42" s="275"/>
      <c r="D42" s="55">
        <v>400</v>
      </c>
      <c r="E42" s="55">
        <f t="shared" si="0"/>
        <v>400</v>
      </c>
    </row>
    <row r="43" spans="1:5" ht="17.25" customHeight="1" x14ac:dyDescent="0.25">
      <c r="A43" s="273" t="s">
        <v>133</v>
      </c>
      <c r="B43" s="274"/>
      <c r="C43" s="275"/>
      <c r="D43" s="55">
        <v>400</v>
      </c>
      <c r="E43" s="55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85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v>85</v>
      </c>
    </row>
    <row r="6" spans="1:2" x14ac:dyDescent="0.25">
      <c r="A6" t="s">
        <v>37</v>
      </c>
      <c r="B6" s="36">
        <v>85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v>85</v>
      </c>
    </row>
    <row r="10" spans="1:2" x14ac:dyDescent="0.25">
      <c r="A10" t="s">
        <v>37</v>
      </c>
      <c r="B10" s="36">
        <v>85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v>85</v>
      </c>
    </row>
    <row r="14" spans="1:2" x14ac:dyDescent="0.25">
      <c r="A14" t="s">
        <v>37</v>
      </c>
      <c r="B14" s="36">
        <v>85</v>
      </c>
    </row>
    <row r="16" spans="1:2" x14ac:dyDescent="0.25">
      <c r="A16" s="2" t="s">
        <v>86</v>
      </c>
    </row>
    <row r="17" spans="1:1" x14ac:dyDescent="0.25">
      <c r="A17" t="s">
        <v>87</v>
      </c>
    </row>
    <row r="19" spans="1:1" x14ac:dyDescent="0.25">
      <c r="A19" t="s">
        <v>254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300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f>'Summary Chart'!F23</f>
        <v>120</v>
      </c>
    </row>
    <row r="6" spans="1:2" x14ac:dyDescent="0.25">
      <c r="A6" t="s">
        <v>37</v>
      </c>
      <c r="B6" s="36">
        <f>'Summary Chart'!G23</f>
        <v>120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f>'Summary Chart'!H23</f>
        <v>120</v>
      </c>
    </row>
    <row r="10" spans="1:2" x14ac:dyDescent="0.25">
      <c r="A10" t="s">
        <v>37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f>'Summary Chart'!J23</f>
        <v>120</v>
      </c>
    </row>
    <row r="14" spans="1:2" x14ac:dyDescent="0.25">
      <c r="A14" t="s">
        <v>37</v>
      </c>
      <c r="B14" s="36">
        <f>'Summary Chart'!K23</f>
        <v>120</v>
      </c>
    </row>
    <row r="16" spans="1:2" x14ac:dyDescent="0.25">
      <c r="A16" s="2" t="s">
        <v>301</v>
      </c>
    </row>
    <row r="17" spans="1:1" x14ac:dyDescent="0.25">
      <c r="A17" t="s">
        <v>254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topLeftCell="A4" workbookViewId="0">
      <selection activeCell="E23" sqref="E23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.140625" hidden="1" customWidth="1"/>
    <col min="12" max="14" width="0" hidden="1" customWidth="1"/>
  </cols>
  <sheetData>
    <row r="2" spans="1:13" ht="23.25" x14ac:dyDescent="0.35">
      <c r="A2" s="37" t="s">
        <v>42</v>
      </c>
      <c r="B2" s="37"/>
    </row>
    <row r="3" spans="1:13" ht="24.75" customHeight="1" x14ac:dyDescent="0.35">
      <c r="A3" s="37" t="s">
        <v>212</v>
      </c>
      <c r="B3" s="37"/>
    </row>
    <row r="4" spans="1:13" x14ac:dyDescent="0.25">
      <c r="A4" s="46" t="s">
        <v>39</v>
      </c>
      <c r="B4" s="47"/>
    </row>
    <row r="5" spans="1:13" x14ac:dyDescent="0.25">
      <c r="A5" t="s">
        <v>38</v>
      </c>
      <c r="C5" s="36">
        <f>'Summary Chart'!F4</f>
        <v>60</v>
      </c>
    </row>
    <row r="6" spans="1:13" x14ac:dyDescent="0.25">
      <c r="A6" t="s">
        <v>37</v>
      </c>
      <c r="C6" s="36">
        <f>'Summary Chart'!G4</f>
        <v>5</v>
      </c>
      <c r="D6" s="36"/>
    </row>
    <row r="8" spans="1:13" ht="15.75" thickBot="1" x14ac:dyDescent="0.3">
      <c r="A8" s="46" t="s">
        <v>40</v>
      </c>
      <c r="B8" s="47"/>
    </row>
    <row r="9" spans="1:13" ht="15.75" thickBot="1" x14ac:dyDescent="0.3">
      <c r="A9" s="100" t="s">
        <v>208</v>
      </c>
      <c r="B9" s="113"/>
      <c r="C9" s="113"/>
      <c r="D9" s="113"/>
      <c r="E9" s="113"/>
      <c r="F9" s="216">
        <v>181.96</v>
      </c>
      <c r="G9" s="217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25" t="s">
        <v>142</v>
      </c>
      <c r="C12" s="225"/>
      <c r="D12" s="224" t="s">
        <v>209</v>
      </c>
      <c r="E12" s="224"/>
      <c r="F12" s="232" t="s">
        <v>89</v>
      </c>
      <c r="G12" s="233"/>
      <c r="L12" t="s">
        <v>207</v>
      </c>
    </row>
    <row r="13" spans="1:13" ht="15.75" x14ac:dyDescent="0.25">
      <c r="A13" s="67" t="s">
        <v>143</v>
      </c>
      <c r="B13" s="226">
        <v>0</v>
      </c>
      <c r="C13" s="227"/>
      <c r="D13" s="218" t="s">
        <v>146</v>
      </c>
      <c r="E13" s="219"/>
      <c r="F13" s="234" t="str">
        <f>IF(K13=0,"",M13)</f>
        <v/>
      </c>
      <c r="G13" s="235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7" t="s">
        <v>144</v>
      </c>
      <c r="B14" s="228">
        <v>0</v>
      </c>
      <c r="C14" s="229"/>
      <c r="D14" s="220">
        <v>1.6641999999999999</v>
      </c>
      <c r="E14" s="221"/>
      <c r="F14" s="236" t="str">
        <f>IF(K14=0,"",M14)</f>
        <v/>
      </c>
      <c r="G14" s="237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7" t="s">
        <v>145</v>
      </c>
      <c r="B15" s="230">
        <v>0</v>
      </c>
      <c r="C15" s="231"/>
      <c r="D15" s="222">
        <v>1.2062999999999999</v>
      </c>
      <c r="E15" s="223"/>
      <c r="F15" s="238" t="str">
        <f>IF(K15=0,"",M15)</f>
        <v/>
      </c>
      <c r="G15" s="239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35</v>
      </c>
    </row>
    <row r="19" spans="1:3" x14ac:dyDescent="0.25">
      <c r="A19" t="s">
        <v>36</v>
      </c>
    </row>
    <row r="21" spans="1:3" x14ac:dyDescent="0.25">
      <c r="A21" t="s">
        <v>34</v>
      </c>
    </row>
    <row r="23" spans="1:3" x14ac:dyDescent="0.25">
      <c r="A23" s="46" t="s">
        <v>41</v>
      </c>
      <c r="B23" s="47"/>
      <c r="C23" s="36">
        <f>'Summary Chart'!I4</f>
        <v>5</v>
      </c>
    </row>
    <row r="25" spans="1:3" x14ac:dyDescent="0.25">
      <c r="A25" s="46" t="s">
        <v>46</v>
      </c>
      <c r="B25" s="47"/>
    </row>
    <row r="26" spans="1:3" x14ac:dyDescent="0.25">
      <c r="A26" t="s">
        <v>38</v>
      </c>
      <c r="C26" s="36">
        <f>'Summary Chart'!J4</f>
        <v>60</v>
      </c>
    </row>
    <row r="27" spans="1:3" x14ac:dyDescent="0.25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B12:C12"/>
    <mergeCell ref="B13:C13"/>
    <mergeCell ref="B14:C14"/>
    <mergeCell ref="B15:C15"/>
    <mergeCell ref="F12:G12"/>
    <mergeCell ref="F13:G13"/>
    <mergeCell ref="F14:G14"/>
    <mergeCell ref="F15:G15"/>
    <mergeCell ref="F9:G9"/>
    <mergeCell ref="D13:E13"/>
    <mergeCell ref="D14:E14"/>
    <mergeCell ref="D15:E15"/>
    <mergeCell ref="D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B10" sqref="B10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177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286</v>
      </c>
    </row>
    <row r="5" spans="1:4" x14ac:dyDescent="0.25">
      <c r="A5" t="s">
        <v>38</v>
      </c>
      <c r="B5" s="36" t="str">
        <f>'Summary Chart'!F5</f>
        <v>N/A</v>
      </c>
    </row>
    <row r="6" spans="1:4" x14ac:dyDescent="0.25">
      <c r="A6" t="s">
        <v>37</v>
      </c>
      <c r="B6" s="36" t="str">
        <f>'Summary Chart'!G5</f>
        <v>N/A</v>
      </c>
      <c r="D6" s="36"/>
    </row>
    <row r="8" spans="1:4" x14ac:dyDescent="0.25">
      <c r="A8" s="2" t="s">
        <v>40</v>
      </c>
      <c r="B8" s="36" t="s">
        <v>146</v>
      </c>
    </row>
    <row r="9" spans="1:4" x14ac:dyDescent="0.25">
      <c r="A9" s="2"/>
    </row>
    <row r="10" spans="1:4" ht="29.25" customHeight="1" thickBot="1" x14ac:dyDescent="0.3">
      <c r="A10" s="64"/>
      <c r="B10" s="63"/>
    </row>
    <row r="11" spans="1:4" ht="20.100000000000001" customHeight="1" thickBot="1" x14ac:dyDescent="0.3">
      <c r="A11" s="65" t="s">
        <v>285</v>
      </c>
      <c r="B11" s="66" t="s">
        <v>284</v>
      </c>
    </row>
  </sheetData>
  <sheetProtection algorithmName="SHA-512" hashValue="6E9pZYyAhwBNujsudNcqjXNyNLg9Ii5UAmr9An5hek4/XgmZ8h6Jm2LZwQ4LBZ192VEFckwdIS1+Kr208EGWcQ==" saltValue="uxk2LRw9iGof0SOO/VukL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44</v>
      </c>
      <c r="B2" s="37" t="s">
        <v>220</v>
      </c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Chart'!F6</f>
        <v>100</v>
      </c>
    </row>
    <row r="6" spans="1:4" x14ac:dyDescent="0.25">
      <c r="A6" t="s">
        <v>37</v>
      </c>
      <c r="B6" s="36">
        <f>'Summary Chart'!G6</f>
        <v>100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Chart'!H6</f>
        <v>100</v>
      </c>
    </row>
    <row r="10" spans="1:4" x14ac:dyDescent="0.25">
      <c r="A10" t="s">
        <v>37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>
        <f>'Summary Chart'!J6</f>
        <v>160</v>
      </c>
    </row>
    <row r="14" spans="1:4" x14ac:dyDescent="0.25">
      <c r="A14" t="s">
        <v>37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47</v>
      </c>
    </row>
    <row r="18" spans="1:6" x14ac:dyDescent="0.25">
      <c r="A18" s="2" t="s">
        <v>48</v>
      </c>
    </row>
    <row r="19" spans="1:6" x14ac:dyDescent="0.25">
      <c r="A19" s="2"/>
    </row>
    <row r="20" spans="1:6" x14ac:dyDescent="0.25">
      <c r="A20" s="2" t="s">
        <v>151</v>
      </c>
    </row>
    <row r="21" spans="1:6" x14ac:dyDescent="0.25">
      <c r="A21" s="2" t="s">
        <v>251</v>
      </c>
    </row>
    <row r="22" spans="1:6" x14ac:dyDescent="0.25">
      <c r="A22" s="2" t="s">
        <v>252</v>
      </c>
    </row>
    <row r="23" spans="1:6" x14ac:dyDescent="0.25">
      <c r="A23" s="2"/>
    </row>
    <row r="24" spans="1:6" x14ac:dyDescent="0.25">
      <c r="A24" s="2" t="s">
        <v>216</v>
      </c>
    </row>
    <row r="26" spans="1:6" x14ac:dyDescent="0.25">
      <c r="A26" s="2" t="s">
        <v>356</v>
      </c>
      <c r="B26" s="107"/>
      <c r="C26" s="107"/>
      <c r="D26" s="107"/>
      <c r="E26" s="107"/>
      <c r="F26" s="107"/>
    </row>
    <row r="27" spans="1:6" x14ac:dyDescent="0.25">
      <c r="A27" s="2"/>
    </row>
    <row r="28" spans="1:6" s="2" customFormat="1" x14ac:dyDescent="0.25">
      <c r="A28" s="2" t="s">
        <v>226</v>
      </c>
    </row>
    <row r="29" spans="1:6" s="2" customFormat="1" x14ac:dyDescent="0.25">
      <c r="A29" s="2" t="s">
        <v>227</v>
      </c>
    </row>
    <row r="30" spans="1:6" x14ac:dyDescent="0.25">
      <c r="A30" s="2" t="s">
        <v>243</v>
      </c>
    </row>
    <row r="31" spans="1:6" x14ac:dyDescent="0.25">
      <c r="A31" s="2"/>
    </row>
    <row r="32" spans="1:6" x14ac:dyDescent="0.25">
      <c r="A32" s="100" t="s">
        <v>228</v>
      </c>
    </row>
    <row r="33" spans="1:3" x14ac:dyDescent="0.25">
      <c r="A33" s="100" t="s">
        <v>229</v>
      </c>
    </row>
    <row r="34" spans="1:3" x14ac:dyDescent="0.25">
      <c r="A34" s="151"/>
    </row>
    <row r="35" spans="1:3" x14ac:dyDescent="0.25">
      <c r="A35" s="2" t="s">
        <v>250</v>
      </c>
      <c r="B35" s="2"/>
      <c r="C35" s="2"/>
    </row>
    <row r="36" spans="1:3" x14ac:dyDescent="0.25">
      <c r="A36" s="2" t="s">
        <v>295</v>
      </c>
    </row>
    <row r="37" spans="1:3" x14ac:dyDescent="0.25">
      <c r="A37" s="2" t="s">
        <v>357</v>
      </c>
    </row>
    <row r="38" spans="1:3" x14ac:dyDescent="0.25">
      <c r="A38" s="2" t="s">
        <v>358</v>
      </c>
    </row>
    <row r="39" spans="1:3" x14ac:dyDescent="0.25">
      <c r="A39" t="s">
        <v>211</v>
      </c>
      <c r="B39" s="114"/>
    </row>
    <row r="40" spans="1:3" x14ac:dyDescent="0.25">
      <c r="A40" s="2"/>
    </row>
    <row r="41" spans="1:3" x14ac:dyDescent="0.25">
      <c r="A41" s="2" t="s">
        <v>253</v>
      </c>
    </row>
    <row r="43" spans="1:3" x14ac:dyDescent="0.25">
      <c r="A43" t="s">
        <v>270</v>
      </c>
    </row>
    <row r="44" spans="1:3" x14ac:dyDescent="0.25">
      <c r="A44" t="s">
        <v>269</v>
      </c>
    </row>
    <row r="45" spans="1:3" x14ac:dyDescent="0.25">
      <c r="A45" t="s">
        <v>266</v>
      </c>
    </row>
    <row r="46" spans="1:3" x14ac:dyDescent="0.25">
      <c r="A46" t="s">
        <v>267</v>
      </c>
    </row>
    <row r="47" spans="1:3" x14ac:dyDescent="0.25">
      <c r="A47" t="s">
        <v>268</v>
      </c>
    </row>
    <row r="48" spans="1:3" x14ac:dyDescent="0.25">
      <c r="A48" t="s">
        <v>271</v>
      </c>
    </row>
    <row r="50" spans="1:1" x14ac:dyDescent="0.25">
      <c r="A50" s="183" t="s">
        <v>272</v>
      </c>
    </row>
    <row r="51" spans="1:1" x14ac:dyDescent="0.25">
      <c r="A51" t="s">
        <v>273</v>
      </c>
    </row>
    <row r="52" spans="1:1" x14ac:dyDescent="0.25">
      <c r="A52" t="s">
        <v>274</v>
      </c>
    </row>
    <row r="53" spans="1:1" x14ac:dyDescent="0.25">
      <c r="A53" t="s">
        <v>275</v>
      </c>
    </row>
    <row r="54" spans="1:1" x14ac:dyDescent="0.25">
      <c r="A54" t="s">
        <v>276</v>
      </c>
    </row>
    <row r="55" spans="1:1" x14ac:dyDescent="0.25">
      <c r="A55" t="s">
        <v>277</v>
      </c>
    </row>
    <row r="56" spans="1:1" x14ac:dyDescent="0.25">
      <c r="A56" t="s">
        <v>278</v>
      </c>
    </row>
    <row r="57" spans="1:1" x14ac:dyDescent="0.25">
      <c r="A57" s="2" t="s">
        <v>279</v>
      </c>
    </row>
    <row r="58" spans="1:1" x14ac:dyDescent="0.25">
      <c r="A58" s="2" t="s">
        <v>283</v>
      </c>
    </row>
    <row r="59" spans="1:1" x14ac:dyDescent="0.25">
      <c r="A59" s="2" t="s">
        <v>280</v>
      </c>
    </row>
    <row r="60" spans="1:1" x14ac:dyDescent="0.25">
      <c r="A60" s="2" t="s">
        <v>281</v>
      </c>
    </row>
    <row r="61" spans="1:1" x14ac:dyDescent="0.25">
      <c r="A61" s="2" t="s">
        <v>282</v>
      </c>
    </row>
    <row r="63" spans="1:1" x14ac:dyDescent="0.25">
      <c r="A63" s="183" t="s">
        <v>315</v>
      </c>
    </row>
    <row r="64" spans="1:1" x14ac:dyDescent="0.25">
      <c r="A64" t="s">
        <v>306</v>
      </c>
    </row>
    <row r="65" spans="1:1" x14ac:dyDescent="0.25">
      <c r="A65" t="s">
        <v>307</v>
      </c>
    </row>
    <row r="66" spans="1:1" x14ac:dyDescent="0.25">
      <c r="A66" t="s">
        <v>308</v>
      </c>
    </row>
    <row r="67" spans="1:1" x14ac:dyDescent="0.25">
      <c r="A67" t="s">
        <v>309</v>
      </c>
    </row>
    <row r="68" spans="1:1" x14ac:dyDescent="0.25">
      <c r="A68" t="s">
        <v>310</v>
      </c>
    </row>
    <row r="69" spans="1:1" x14ac:dyDescent="0.25">
      <c r="A69" s="2" t="s">
        <v>359</v>
      </c>
    </row>
    <row r="70" spans="1:1" x14ac:dyDescent="0.25">
      <c r="A70" t="s">
        <v>311</v>
      </c>
    </row>
    <row r="71" spans="1:1" x14ac:dyDescent="0.25">
      <c r="A71" t="s">
        <v>312</v>
      </c>
    </row>
    <row r="72" spans="1:1" x14ac:dyDescent="0.25">
      <c r="A72" t="s">
        <v>313</v>
      </c>
    </row>
    <row r="73" spans="1:1" x14ac:dyDescent="0.25">
      <c r="A73" t="s">
        <v>314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180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50</v>
      </c>
    </row>
    <row r="5" spans="1:2" x14ac:dyDescent="0.25">
      <c r="A5" s="2" t="s">
        <v>335</v>
      </c>
    </row>
    <row r="6" spans="1:2" x14ac:dyDescent="0.25">
      <c r="A6" s="2" t="s">
        <v>336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168">
        <f>'Summary Chart'!F8</f>
        <v>42.8</v>
      </c>
    </row>
    <row r="6" spans="1:4" x14ac:dyDescent="0.25">
      <c r="A6" t="s">
        <v>37</v>
      </c>
      <c r="B6" s="168">
        <f>'Summary Chart'!G8</f>
        <v>42.8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168">
        <f>'Summary Chart'!H8</f>
        <v>42.8</v>
      </c>
    </row>
    <row r="10" spans="1:4" x14ac:dyDescent="0.25">
      <c r="A10" t="s">
        <v>37</v>
      </c>
      <c r="B10" s="168">
        <f>'Summary Chart'!I8</f>
        <v>42.8</v>
      </c>
    </row>
    <row r="11" spans="1:4" x14ac:dyDescent="0.25">
      <c r="B11" s="36"/>
    </row>
    <row r="12" spans="1:4" x14ac:dyDescent="0.25">
      <c r="A12" s="46" t="s">
        <v>46</v>
      </c>
      <c r="B12" s="2" t="s">
        <v>240</v>
      </c>
    </row>
    <row r="13" spans="1:4" x14ac:dyDescent="0.25">
      <c r="A13" t="s">
        <v>38</v>
      </c>
      <c r="B13" s="168">
        <f>'Summary Chart'!J8</f>
        <v>42.8</v>
      </c>
    </row>
    <row r="14" spans="1:4" x14ac:dyDescent="0.25">
      <c r="A14" t="s">
        <v>37</v>
      </c>
      <c r="B14" s="168">
        <f>'Summary Chart'!K8</f>
        <v>42.8</v>
      </c>
    </row>
    <row r="15" spans="1:4" x14ac:dyDescent="0.25">
      <c r="B15" s="36"/>
    </row>
    <row r="16" spans="1:4" x14ac:dyDescent="0.25">
      <c r="A16" s="2" t="s">
        <v>210</v>
      </c>
    </row>
    <row r="18" spans="1:2" x14ac:dyDescent="0.25">
      <c r="A18" s="2" t="s">
        <v>52</v>
      </c>
    </row>
    <row r="19" spans="1:2" x14ac:dyDescent="0.25">
      <c r="A19" t="s">
        <v>138</v>
      </c>
    </row>
    <row r="20" spans="1:2" x14ac:dyDescent="0.25">
      <c r="A20" t="s">
        <v>139</v>
      </c>
    </row>
    <row r="21" spans="1:2" x14ac:dyDescent="0.25">
      <c r="A21" s="41"/>
    </row>
    <row r="22" spans="1:2" x14ac:dyDescent="0.25">
      <c r="A22" s="2" t="s">
        <v>53</v>
      </c>
    </row>
    <row r="23" spans="1:2" x14ac:dyDescent="0.25">
      <c r="A23" t="s">
        <v>140</v>
      </c>
    </row>
    <row r="24" spans="1:2" x14ac:dyDescent="0.25">
      <c r="A24" t="s">
        <v>141</v>
      </c>
    </row>
    <row r="26" spans="1:2" x14ac:dyDescent="0.25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B14" sqref="B14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55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Chart'!F9</f>
        <v>45</v>
      </c>
    </row>
    <row r="6" spans="1:4" x14ac:dyDescent="0.25">
      <c r="A6" t="s">
        <v>37</v>
      </c>
      <c r="B6" s="36">
        <f>'Summary Chart'!G9</f>
        <v>45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Chart'!H9</f>
        <v>30</v>
      </c>
    </row>
    <row r="10" spans="1:4" x14ac:dyDescent="0.25">
      <c r="A10" t="s">
        <v>37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 t="str">
        <f>'Summary Chart'!J9</f>
        <v>£15 (PACKING List £45)</v>
      </c>
    </row>
    <row r="14" spans="1:4" x14ac:dyDescent="0.25">
      <c r="A14" t="s">
        <v>37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57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.140625" customWidth="1"/>
  </cols>
  <sheetData>
    <row r="2" spans="1:13" ht="23.25" x14ac:dyDescent="0.35">
      <c r="A2" s="37" t="s">
        <v>58</v>
      </c>
      <c r="B2" s="37" t="s">
        <v>220</v>
      </c>
    </row>
    <row r="3" spans="1:13" ht="15" customHeight="1" x14ac:dyDescent="0.35">
      <c r="A3" s="37"/>
      <c r="B3" s="37"/>
    </row>
    <row r="4" spans="1:13" x14ac:dyDescent="0.25">
      <c r="A4" s="46" t="s">
        <v>39</v>
      </c>
    </row>
    <row r="5" spans="1:13" x14ac:dyDescent="0.25">
      <c r="A5" t="s">
        <v>38</v>
      </c>
      <c r="B5" s="36" t="str">
        <f>'Summary Chart'!F10</f>
        <v>£18 (£36 if more than 1 invoice)</v>
      </c>
    </row>
    <row r="6" spans="1:13" x14ac:dyDescent="0.25">
      <c r="A6" t="s">
        <v>37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45</v>
      </c>
      <c r="B8" s="2" t="s">
        <v>322</v>
      </c>
      <c r="E8" s="240">
        <v>100000</v>
      </c>
      <c r="F8" s="241"/>
      <c r="G8" s="242"/>
      <c r="H8" s="171"/>
      <c r="L8" s="42"/>
    </row>
    <row r="9" spans="1:13" x14ac:dyDescent="0.25">
      <c r="A9" t="s">
        <v>38</v>
      </c>
      <c r="B9" s="171">
        <f>E8*4/1000</f>
        <v>400</v>
      </c>
      <c r="C9" t="s">
        <v>293</v>
      </c>
    </row>
    <row r="10" spans="1:13" ht="15.75" thickBot="1" x14ac:dyDescent="0.3">
      <c r="A10" t="s">
        <v>37</v>
      </c>
      <c r="B10" s="36">
        <f>'Summary Chart'!I10</f>
        <v>18</v>
      </c>
    </row>
    <row r="11" spans="1:13" ht="15.75" thickBot="1" x14ac:dyDescent="0.3">
      <c r="B11" s="2" t="s">
        <v>321</v>
      </c>
      <c r="E11" s="243">
        <v>100000</v>
      </c>
      <c r="F11" s="244"/>
      <c r="G11" s="245"/>
    </row>
    <row r="12" spans="1:13" x14ac:dyDescent="0.25">
      <c r="A12" t="s">
        <v>38</v>
      </c>
      <c r="B12" s="171">
        <f>((E11/1.4)*4)/1000</f>
        <v>285.71428571428572</v>
      </c>
      <c r="C12" t="s">
        <v>293</v>
      </c>
    </row>
    <row r="13" spans="1:13" ht="15.75" thickBot="1" x14ac:dyDescent="0.3">
      <c r="A13" t="s">
        <v>37</v>
      </c>
      <c r="B13" s="36">
        <f>'Summary Chart'!I10</f>
        <v>18</v>
      </c>
    </row>
    <row r="14" spans="1:13" ht="15.75" thickBot="1" x14ac:dyDescent="0.3">
      <c r="B14" s="2" t="s">
        <v>323</v>
      </c>
      <c r="E14" s="246">
        <v>100000</v>
      </c>
      <c r="F14" s="247"/>
      <c r="G14" s="248"/>
      <c r="H14" t="s">
        <v>324</v>
      </c>
      <c r="K14" s="249">
        <v>1.1000000000000001</v>
      </c>
      <c r="L14" s="250"/>
      <c r="M14" s="251"/>
    </row>
    <row r="15" spans="1:13" x14ac:dyDescent="0.25">
      <c r="A15" t="s">
        <v>38</v>
      </c>
      <c r="B15" s="171">
        <f>((E14/K14)*4)/1000</f>
        <v>363.63636363636357</v>
      </c>
      <c r="C15" t="s">
        <v>293</v>
      </c>
    </row>
    <row r="16" spans="1:13" x14ac:dyDescent="0.25">
      <c r="A16" t="s">
        <v>37</v>
      </c>
      <c r="B16" s="36" t="str">
        <f>'Summary Chart'!I13</f>
        <v>N/A</v>
      </c>
    </row>
    <row r="17" spans="1:6" ht="15.75" x14ac:dyDescent="0.25">
      <c r="A17" s="43" t="s">
        <v>59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63</v>
      </c>
      <c r="B19" s="36"/>
    </row>
    <row r="20" spans="1:6" x14ac:dyDescent="0.25">
      <c r="A20" t="s">
        <v>60</v>
      </c>
      <c r="B20" s="36"/>
    </row>
    <row r="21" spans="1:6" x14ac:dyDescent="0.25">
      <c r="A21" t="s">
        <v>61</v>
      </c>
      <c r="B21" s="36"/>
    </row>
    <row r="22" spans="1:6" x14ac:dyDescent="0.25">
      <c r="A22" t="s">
        <v>62</v>
      </c>
      <c r="B22" s="36"/>
    </row>
    <row r="23" spans="1:6" x14ac:dyDescent="0.25">
      <c r="B23" s="36"/>
    </row>
    <row r="24" spans="1:6" ht="15.75" x14ac:dyDescent="0.25">
      <c r="A24" s="43" t="s">
        <v>290</v>
      </c>
      <c r="B24" s="36"/>
    </row>
    <row r="25" spans="1:6" ht="15.75" x14ac:dyDescent="0.25">
      <c r="A25" s="43"/>
      <c r="B25" s="36"/>
    </row>
    <row r="26" spans="1:6" x14ac:dyDescent="0.25">
      <c r="A26" s="46" t="s">
        <v>291</v>
      </c>
      <c r="B26" s="36">
        <v>161</v>
      </c>
    </row>
    <row r="27" spans="1:6" ht="29.25" customHeight="1" x14ac:dyDescent="0.25">
      <c r="A27" s="41" t="s">
        <v>189</v>
      </c>
      <c r="B27" s="36">
        <v>161</v>
      </c>
      <c r="D27" s="44"/>
      <c r="E27" s="44"/>
      <c r="F27" s="45"/>
    </row>
    <row r="28" spans="1:6" x14ac:dyDescent="0.25">
      <c r="A28" t="s">
        <v>190</v>
      </c>
      <c r="B28" s="36" t="s">
        <v>292</v>
      </c>
    </row>
    <row r="29" spans="1:6" x14ac:dyDescent="0.25">
      <c r="B29" s="36"/>
    </row>
    <row r="30" spans="1:6" x14ac:dyDescent="0.25">
      <c r="A30" s="2" t="s">
        <v>202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E5" sqref="E5"/>
    </sheetView>
  </sheetViews>
  <sheetFormatPr defaultRowHeight="15" x14ac:dyDescent="0.25"/>
  <cols>
    <col min="1" max="1" width="23.28515625" customWidth="1"/>
    <col min="2" max="2" width="26" customWidth="1"/>
    <col min="11" max="13" width="9.140625" hidden="1" customWidth="1"/>
    <col min="14" max="16" width="0" hidden="1" customWidth="1"/>
  </cols>
  <sheetData>
    <row r="2" spans="1:13" ht="23.25" x14ac:dyDescent="0.35">
      <c r="A2" s="37" t="s">
        <v>66</v>
      </c>
      <c r="B2" s="37" t="s">
        <v>221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39</v>
      </c>
      <c r="B4" s="2" t="s">
        <v>147</v>
      </c>
      <c r="E4" s="252">
        <v>3500</v>
      </c>
      <c r="F4" s="253"/>
      <c r="G4" s="254"/>
      <c r="K4">
        <f>ROUNDUP((E4/1000),0)</f>
        <v>4</v>
      </c>
      <c r="L4">
        <f>K4+50</f>
        <v>54</v>
      </c>
      <c r="M4" s="42" t="s">
        <v>247</v>
      </c>
    </row>
    <row r="5" spans="1:13" x14ac:dyDescent="0.25">
      <c r="A5" t="s">
        <v>38</v>
      </c>
      <c r="B5" s="68">
        <f>IF(E4=0,"",L4)</f>
        <v>54</v>
      </c>
      <c r="C5" s="78" t="s">
        <v>296</v>
      </c>
    </row>
    <row r="6" spans="1:13" x14ac:dyDescent="0.25">
      <c r="A6" t="s">
        <v>37</v>
      </c>
      <c r="B6" s="36">
        <f>'Summary Chart'!G11</f>
        <v>50</v>
      </c>
      <c r="D6" s="36"/>
    </row>
    <row r="7" spans="1:13" ht="15" customHeight="1" x14ac:dyDescent="0.25">
      <c r="C7" s="225" t="s">
        <v>214</v>
      </c>
      <c r="D7" s="225"/>
      <c r="E7" s="225"/>
      <c r="F7" s="225"/>
      <c r="G7" s="225"/>
      <c r="H7" s="225"/>
    </row>
    <row r="8" spans="1:13" x14ac:dyDescent="0.25">
      <c r="A8" s="46" t="s">
        <v>45</v>
      </c>
      <c r="C8" s="225"/>
      <c r="D8" s="225"/>
      <c r="E8" s="225"/>
      <c r="F8" s="225"/>
      <c r="G8" s="225"/>
      <c r="H8" s="225"/>
    </row>
    <row r="9" spans="1:13" x14ac:dyDescent="0.25">
      <c r="A9" t="s">
        <v>38</v>
      </c>
      <c r="B9" s="36">
        <f>'Summary Chart'!H11</f>
        <v>50</v>
      </c>
      <c r="C9" s="255" t="s">
        <v>319</v>
      </c>
      <c r="D9" s="255"/>
      <c r="E9" s="255"/>
      <c r="F9" s="255"/>
      <c r="G9" s="255"/>
      <c r="H9" t="s">
        <v>288</v>
      </c>
    </row>
    <row r="10" spans="1:13" x14ac:dyDescent="0.25">
      <c r="A10" t="s">
        <v>37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46</v>
      </c>
      <c r="B12" s="113" t="s">
        <v>249</v>
      </c>
    </row>
    <row r="13" spans="1:13" x14ac:dyDescent="0.25">
      <c r="A13" t="s">
        <v>246</v>
      </c>
      <c r="B13" s="36">
        <f>'Summary Chart'!J11</f>
        <v>50</v>
      </c>
    </row>
    <row r="14" spans="1:13" x14ac:dyDescent="0.25">
      <c r="A14" t="s">
        <v>37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67</v>
      </c>
    </row>
    <row r="18" spans="1:1" x14ac:dyDescent="0.25">
      <c r="A18" s="2" t="s">
        <v>68</v>
      </c>
    </row>
    <row r="19" spans="1:1" x14ac:dyDescent="0.25">
      <c r="A19" t="s">
        <v>297</v>
      </c>
    </row>
    <row r="21" spans="1:1" x14ac:dyDescent="0.25">
      <c r="A21" s="2" t="s">
        <v>69</v>
      </c>
    </row>
  </sheetData>
  <sheetProtection algorithmName="SHA-512" hashValue="7KPU3zJ6yjBYlTfn8xFHHXlmnJ7NREUyzyKtEHwLJ3Z2ULAG2gbcIY6YLaq8zpX5CMAjfdIAkdpR+zKDUAm4Vg==" saltValue="0nZbyAzztz1NJAvVXab5nQ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Props1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2024-10-16T15:58:12Z</cp:lastPrinted>
  <dcterms:created xsi:type="dcterms:W3CDTF">2014-03-31T10:12:18Z</dcterms:created>
  <dcterms:modified xsi:type="dcterms:W3CDTF">2024-10-16T16:08:08Z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